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8_{64FCB3AE-5055-42C6-A23F-D480BBA3A25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rside" sheetId="4" r:id="rId1"/>
    <sheet name="Beskrivelse av forsøket" sheetId="5" r:id="rId2"/>
    <sheet name="hiddenSheet" sheetId="7" state="hidden" r:id="rId3"/>
    <sheet name="Gel ROM" sheetId="10" r:id="rId4"/>
    <sheet name="Fraskilt ROM" sheetId="8" r:id="rId5"/>
    <sheet name="Gel KJØL" sheetId="9" r:id="rId6"/>
    <sheet name="Fraskilt KJØL" sheetId="1" r:id="rId7"/>
    <sheet name="Konklusjon" sheetId="6" r:id="rId8"/>
    <sheet name="Ark2" sheetId="2" state="hidden" r:id="rId9"/>
  </sheets>
  <definedNames>
    <definedName name="beskyttet" localSheetId="2">hiddenSheet!$A$13</definedName>
    <definedName name="docver" localSheetId="2">hiddenSheet!$A$14</definedName>
    <definedName name="ek_dbfields" localSheetId="2">hiddenSheet!$A$5</definedName>
    <definedName name="ek_doktittel" localSheetId="2">hiddenSheet!$B$5</definedName>
    <definedName name="ek_dokumentid" localSheetId="2">hiddenSheet!$B$1</definedName>
    <definedName name="ek_endrfields" localSheetId="2">hiddenSheet!$A$6</definedName>
    <definedName name="ek_format" localSheetId="2">hiddenSheet!$A$1</definedName>
    <definedName name="ek_type" localSheetId="2">hiddenSheet!$A$3</definedName>
    <definedName name="ek_utgave" localSheetId="2">hiddenSheet!$B$3</definedName>
    <definedName name="ekr_doktittel" localSheetId="2">hiddenSheet!$B$2</definedName>
    <definedName name="ekr_utgitt" localSheetId="2">hiddenSheet!$B$6</definedName>
    <definedName name="ekr_verifisert" localSheetId="2">hiddenSheet!$B$4</definedName>
    <definedName name="khb" localSheetId="2">hiddenSheet!$A$4</definedName>
    <definedName name="lagre" localSheetId="2">hiddenSheet!$A$2</definedName>
    <definedName name="nyidxd" localSheetId="2">hiddenSheet!$A$10</definedName>
    <definedName name="nyidxr" localSheetId="2">hiddenSheet!$A$11</definedName>
    <definedName name="skitten" localSheetId="2">hiddenSheet!$A$12</definedName>
    <definedName name="tidek_eksref" localSheetId="2">hiddenSheet!$A$9</definedName>
    <definedName name="tidek_referanse" localSheetId="2">hiddenSheet!$A$7</definedName>
    <definedName name="tidek_vedlegg" localSheetId="2">hiddenSheet!$A$8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7" i="10" l="1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J76" i="10"/>
  <c r="I76" i="10"/>
  <c r="H76" i="10"/>
  <c r="G76" i="10"/>
  <c r="F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B2" i="10"/>
  <c r="F1" i="10"/>
  <c r="D1" i="10"/>
  <c r="B1" i="10"/>
  <c r="J127" i="9"/>
  <c r="I127" i="9"/>
  <c r="H127" i="9"/>
  <c r="G127" i="9"/>
  <c r="F127" i="9"/>
  <c r="E127" i="9"/>
  <c r="D127" i="9"/>
  <c r="C127" i="9"/>
  <c r="B127" i="9"/>
  <c r="J126" i="9"/>
  <c r="I126" i="9"/>
  <c r="H126" i="9"/>
  <c r="G126" i="9"/>
  <c r="F126" i="9"/>
  <c r="E126" i="9"/>
  <c r="D126" i="9"/>
  <c r="C126" i="9"/>
  <c r="B126" i="9"/>
  <c r="J125" i="9"/>
  <c r="I125" i="9"/>
  <c r="H125" i="9"/>
  <c r="G125" i="9"/>
  <c r="F125" i="9"/>
  <c r="E125" i="9"/>
  <c r="D125" i="9"/>
  <c r="C125" i="9"/>
  <c r="B125" i="9"/>
  <c r="J124" i="9"/>
  <c r="I124" i="9"/>
  <c r="H124" i="9"/>
  <c r="G124" i="9"/>
  <c r="F124" i="9"/>
  <c r="E124" i="9"/>
  <c r="D124" i="9"/>
  <c r="C124" i="9"/>
  <c r="B124" i="9"/>
  <c r="J115" i="9"/>
  <c r="I115" i="9"/>
  <c r="H115" i="9"/>
  <c r="G115" i="9"/>
  <c r="F115" i="9"/>
  <c r="E115" i="9"/>
  <c r="D115" i="9"/>
  <c r="C115" i="9"/>
  <c r="B115" i="9"/>
  <c r="J114" i="9"/>
  <c r="I114" i="9"/>
  <c r="H114" i="9"/>
  <c r="G114" i="9"/>
  <c r="F114" i="9"/>
  <c r="E114" i="9"/>
  <c r="D114" i="9"/>
  <c r="C114" i="9"/>
  <c r="B114" i="9"/>
  <c r="J113" i="9"/>
  <c r="I113" i="9"/>
  <c r="H113" i="9"/>
  <c r="G113" i="9"/>
  <c r="F113" i="9"/>
  <c r="E113" i="9"/>
  <c r="D113" i="9"/>
  <c r="C113" i="9"/>
  <c r="B113" i="9"/>
  <c r="J112" i="9"/>
  <c r="I112" i="9"/>
  <c r="H112" i="9"/>
  <c r="G112" i="9"/>
  <c r="F112" i="9"/>
  <c r="E112" i="9"/>
  <c r="D112" i="9"/>
  <c r="C112" i="9"/>
  <c r="B112" i="9"/>
  <c r="J111" i="9"/>
  <c r="I111" i="9"/>
  <c r="H111" i="9"/>
  <c r="G111" i="9"/>
  <c r="F111" i="9"/>
  <c r="E111" i="9"/>
  <c r="D111" i="9"/>
  <c r="C111" i="9"/>
  <c r="B111" i="9"/>
  <c r="J110" i="9"/>
  <c r="I110" i="9"/>
  <c r="H110" i="9"/>
  <c r="G110" i="9"/>
  <c r="F110" i="9"/>
  <c r="E110" i="9"/>
  <c r="D110" i="9"/>
  <c r="C110" i="9"/>
  <c r="B110" i="9"/>
  <c r="J109" i="9"/>
  <c r="I109" i="9"/>
  <c r="H109" i="9"/>
  <c r="G109" i="9"/>
  <c r="F109" i="9"/>
  <c r="E109" i="9"/>
  <c r="D109" i="9"/>
  <c r="C109" i="9"/>
  <c r="B109" i="9"/>
  <c r="J108" i="9"/>
  <c r="I108" i="9"/>
  <c r="H108" i="9"/>
  <c r="G108" i="9"/>
  <c r="F108" i="9"/>
  <c r="E108" i="9"/>
  <c r="D108" i="9"/>
  <c r="C108" i="9"/>
  <c r="B108" i="9"/>
  <c r="J107" i="9"/>
  <c r="I107" i="9"/>
  <c r="H107" i="9"/>
  <c r="G107" i="9"/>
  <c r="F107" i="9"/>
  <c r="E107" i="9"/>
  <c r="D107" i="9"/>
  <c r="C107" i="9"/>
  <c r="B107" i="9"/>
  <c r="J106" i="9"/>
  <c r="I106" i="9"/>
  <c r="H106" i="9"/>
  <c r="G106" i="9"/>
  <c r="F106" i="9"/>
  <c r="E106" i="9"/>
  <c r="D106" i="9"/>
  <c r="C106" i="9"/>
  <c r="B106" i="9"/>
  <c r="J105" i="9"/>
  <c r="I105" i="9"/>
  <c r="H105" i="9"/>
  <c r="G105" i="9"/>
  <c r="F105" i="9"/>
  <c r="E105" i="9"/>
  <c r="D105" i="9"/>
  <c r="C105" i="9"/>
  <c r="B105" i="9"/>
  <c r="J104" i="9"/>
  <c r="I104" i="9"/>
  <c r="H104" i="9"/>
  <c r="G104" i="9"/>
  <c r="F104" i="9"/>
  <c r="E104" i="9"/>
  <c r="D104" i="9"/>
  <c r="C104" i="9"/>
  <c r="B104" i="9"/>
  <c r="J103" i="9"/>
  <c r="I103" i="9"/>
  <c r="H103" i="9"/>
  <c r="G103" i="9"/>
  <c r="F103" i="9"/>
  <c r="E103" i="9"/>
  <c r="D103" i="9"/>
  <c r="C103" i="9"/>
  <c r="B103" i="9"/>
  <c r="J102" i="9"/>
  <c r="I102" i="9"/>
  <c r="H102" i="9"/>
  <c r="G102" i="9"/>
  <c r="F102" i="9"/>
  <c r="E102" i="9"/>
  <c r="D102" i="9"/>
  <c r="C102" i="9"/>
  <c r="B102" i="9"/>
  <c r="J101" i="9"/>
  <c r="I101" i="9"/>
  <c r="H101" i="9"/>
  <c r="G101" i="9"/>
  <c r="F101" i="9"/>
  <c r="E101" i="9"/>
  <c r="D101" i="9"/>
  <c r="C101" i="9"/>
  <c r="B101" i="9"/>
  <c r="J100" i="9"/>
  <c r="I100" i="9"/>
  <c r="H100" i="9"/>
  <c r="G100" i="9"/>
  <c r="F100" i="9"/>
  <c r="E100" i="9"/>
  <c r="D100" i="9"/>
  <c r="C100" i="9"/>
  <c r="B100" i="9"/>
  <c r="J99" i="9"/>
  <c r="I99" i="9"/>
  <c r="H99" i="9"/>
  <c r="G99" i="9"/>
  <c r="F99" i="9"/>
  <c r="E99" i="9"/>
  <c r="D99" i="9"/>
  <c r="C99" i="9"/>
  <c r="B99" i="9"/>
  <c r="J98" i="9"/>
  <c r="I98" i="9"/>
  <c r="H98" i="9"/>
  <c r="G98" i="9"/>
  <c r="F98" i="9"/>
  <c r="E98" i="9"/>
  <c r="D98" i="9"/>
  <c r="C98" i="9"/>
  <c r="B98" i="9"/>
  <c r="J97" i="9"/>
  <c r="I97" i="9"/>
  <c r="H97" i="9"/>
  <c r="G97" i="9"/>
  <c r="F97" i="9"/>
  <c r="E97" i="9"/>
  <c r="D97" i="9"/>
  <c r="C97" i="9"/>
  <c r="B97" i="9"/>
  <c r="J96" i="9"/>
  <c r="I96" i="9"/>
  <c r="H96" i="9"/>
  <c r="G96" i="9"/>
  <c r="F96" i="9"/>
  <c r="E96" i="9"/>
  <c r="D96" i="9"/>
  <c r="C96" i="9"/>
  <c r="B96" i="9"/>
  <c r="J95" i="9"/>
  <c r="I95" i="9"/>
  <c r="H95" i="9"/>
  <c r="G95" i="9"/>
  <c r="F95" i="9"/>
  <c r="E95" i="9"/>
  <c r="D95" i="9"/>
  <c r="C95" i="9"/>
  <c r="B95" i="9"/>
  <c r="J94" i="9"/>
  <c r="I94" i="9"/>
  <c r="H94" i="9"/>
  <c r="G94" i="9"/>
  <c r="F94" i="9"/>
  <c r="E94" i="9"/>
  <c r="D94" i="9"/>
  <c r="C94" i="9"/>
  <c r="B94" i="9"/>
  <c r="J93" i="9"/>
  <c r="I93" i="9"/>
  <c r="H93" i="9"/>
  <c r="G93" i="9"/>
  <c r="F93" i="9"/>
  <c r="E93" i="9"/>
  <c r="D93" i="9"/>
  <c r="C93" i="9"/>
  <c r="B93" i="9"/>
  <c r="J92" i="9"/>
  <c r="I92" i="9"/>
  <c r="H92" i="9"/>
  <c r="G92" i="9"/>
  <c r="F92" i="9"/>
  <c r="E92" i="9"/>
  <c r="D92" i="9"/>
  <c r="C92" i="9"/>
  <c r="B92" i="9"/>
  <c r="J91" i="9"/>
  <c r="I91" i="9"/>
  <c r="H91" i="9"/>
  <c r="G91" i="9"/>
  <c r="F91" i="9"/>
  <c r="E91" i="9"/>
  <c r="D91" i="9"/>
  <c r="C91" i="9"/>
  <c r="B91" i="9"/>
  <c r="J90" i="9"/>
  <c r="I90" i="9"/>
  <c r="H90" i="9"/>
  <c r="G90" i="9"/>
  <c r="F90" i="9"/>
  <c r="E90" i="9"/>
  <c r="D90" i="9"/>
  <c r="C90" i="9"/>
  <c r="B90" i="9"/>
  <c r="J89" i="9"/>
  <c r="I89" i="9"/>
  <c r="H89" i="9"/>
  <c r="G89" i="9"/>
  <c r="F89" i="9"/>
  <c r="E89" i="9"/>
  <c r="D89" i="9"/>
  <c r="C89" i="9"/>
  <c r="B89" i="9"/>
  <c r="J88" i="9"/>
  <c r="I88" i="9"/>
  <c r="H88" i="9"/>
  <c r="G88" i="9"/>
  <c r="F88" i="9"/>
  <c r="E88" i="9"/>
  <c r="D88" i="9"/>
  <c r="C88" i="9"/>
  <c r="B88" i="9"/>
  <c r="J87" i="9"/>
  <c r="I87" i="9"/>
  <c r="H87" i="9"/>
  <c r="G87" i="9"/>
  <c r="F87" i="9"/>
  <c r="E87" i="9"/>
  <c r="D87" i="9"/>
  <c r="C87" i="9"/>
  <c r="B87" i="9"/>
  <c r="J86" i="9"/>
  <c r="I86" i="9"/>
  <c r="H86" i="9"/>
  <c r="G86" i="9"/>
  <c r="F86" i="9"/>
  <c r="E86" i="9"/>
  <c r="D86" i="9"/>
  <c r="C86" i="9"/>
  <c r="B86" i="9"/>
  <c r="J85" i="9"/>
  <c r="I85" i="9"/>
  <c r="H85" i="9"/>
  <c r="G85" i="9"/>
  <c r="F85" i="9"/>
  <c r="E85" i="9"/>
  <c r="D85" i="9"/>
  <c r="C85" i="9"/>
  <c r="B85" i="9"/>
  <c r="J84" i="9"/>
  <c r="I84" i="9"/>
  <c r="H84" i="9"/>
  <c r="G84" i="9"/>
  <c r="F84" i="9"/>
  <c r="E84" i="9"/>
  <c r="D84" i="9"/>
  <c r="C84" i="9"/>
  <c r="B84" i="9"/>
  <c r="J83" i="9"/>
  <c r="I83" i="9"/>
  <c r="H83" i="9"/>
  <c r="G83" i="9"/>
  <c r="F83" i="9"/>
  <c r="E83" i="9"/>
  <c r="D83" i="9"/>
  <c r="C83" i="9"/>
  <c r="B83" i="9"/>
  <c r="J82" i="9"/>
  <c r="I82" i="9"/>
  <c r="H82" i="9"/>
  <c r="G82" i="9"/>
  <c r="F82" i="9"/>
  <c r="E82" i="9"/>
  <c r="D82" i="9"/>
  <c r="C82" i="9"/>
  <c r="B82" i="9"/>
  <c r="J81" i="9"/>
  <c r="I81" i="9"/>
  <c r="H81" i="9"/>
  <c r="G81" i="9"/>
  <c r="F81" i="9"/>
  <c r="E81" i="9"/>
  <c r="D81" i="9"/>
  <c r="C81" i="9"/>
  <c r="B81" i="9"/>
  <c r="J80" i="9"/>
  <c r="I80" i="9"/>
  <c r="H80" i="9"/>
  <c r="G80" i="9"/>
  <c r="F80" i="9"/>
  <c r="E80" i="9"/>
  <c r="D80" i="9"/>
  <c r="C80" i="9"/>
  <c r="B80" i="9"/>
  <c r="J79" i="9"/>
  <c r="I79" i="9"/>
  <c r="H79" i="9"/>
  <c r="G79" i="9"/>
  <c r="F79" i="9"/>
  <c r="E79" i="9"/>
  <c r="D79" i="9"/>
  <c r="C79" i="9"/>
  <c r="B79" i="9"/>
  <c r="J78" i="9"/>
  <c r="I78" i="9"/>
  <c r="H78" i="9"/>
  <c r="G78" i="9"/>
  <c r="F78" i="9"/>
  <c r="E78" i="9"/>
  <c r="D78" i="9"/>
  <c r="C78" i="9"/>
  <c r="B78" i="9"/>
  <c r="J77" i="9"/>
  <c r="I77" i="9"/>
  <c r="H77" i="9"/>
  <c r="G77" i="9"/>
  <c r="F77" i="9"/>
  <c r="J76" i="9"/>
  <c r="I76" i="9"/>
  <c r="H76" i="9"/>
  <c r="G76" i="9"/>
  <c r="F76" i="9"/>
  <c r="J75" i="9"/>
  <c r="I75" i="9"/>
  <c r="H75" i="9"/>
  <c r="G75" i="9"/>
  <c r="F75" i="9"/>
  <c r="E75" i="9"/>
  <c r="D75" i="9"/>
  <c r="C75" i="9"/>
  <c r="B75" i="9"/>
  <c r="J74" i="9"/>
  <c r="I74" i="9"/>
  <c r="H74" i="9"/>
  <c r="G74" i="9"/>
  <c r="F74" i="9"/>
  <c r="E74" i="9"/>
  <c r="D74" i="9"/>
  <c r="C74" i="9"/>
  <c r="B74" i="9"/>
  <c r="J73" i="9"/>
  <c r="I73" i="9"/>
  <c r="H73" i="9"/>
  <c r="G73" i="9"/>
  <c r="F73" i="9"/>
  <c r="E73" i="9"/>
  <c r="D73" i="9"/>
  <c r="C73" i="9"/>
  <c r="B73" i="9"/>
  <c r="J72" i="9"/>
  <c r="I72" i="9"/>
  <c r="H72" i="9"/>
  <c r="G72" i="9"/>
  <c r="F72" i="9"/>
  <c r="E72" i="9"/>
  <c r="D72" i="9"/>
  <c r="C72" i="9"/>
  <c r="B72" i="9"/>
  <c r="J71" i="9"/>
  <c r="I71" i="9"/>
  <c r="H71" i="9"/>
  <c r="G71" i="9"/>
  <c r="F71" i="9"/>
  <c r="E71" i="9"/>
  <c r="D71" i="9"/>
  <c r="C71" i="9"/>
  <c r="B71" i="9"/>
  <c r="J70" i="9"/>
  <c r="I70" i="9"/>
  <c r="H70" i="9"/>
  <c r="G70" i="9"/>
  <c r="F70" i="9"/>
  <c r="E70" i="9"/>
  <c r="D70" i="9"/>
  <c r="C70" i="9"/>
  <c r="B70" i="9"/>
  <c r="J69" i="9"/>
  <c r="I69" i="9"/>
  <c r="H69" i="9"/>
  <c r="G69" i="9"/>
  <c r="F69" i="9"/>
  <c r="E69" i="9"/>
  <c r="D69" i="9"/>
  <c r="C69" i="9"/>
  <c r="B69" i="9"/>
  <c r="J68" i="9"/>
  <c r="I68" i="9"/>
  <c r="H68" i="9"/>
  <c r="G68" i="9"/>
  <c r="F68" i="9"/>
  <c r="E68" i="9"/>
  <c r="D68" i="9"/>
  <c r="C68" i="9"/>
  <c r="B68" i="9"/>
  <c r="J67" i="9"/>
  <c r="I67" i="9"/>
  <c r="H67" i="9"/>
  <c r="G67" i="9"/>
  <c r="F67" i="9"/>
  <c r="E67" i="9"/>
  <c r="D67" i="9"/>
  <c r="C67" i="9"/>
  <c r="B67" i="9"/>
  <c r="J66" i="9"/>
  <c r="I66" i="9"/>
  <c r="H66" i="9"/>
  <c r="G66" i="9"/>
  <c r="F66" i="9"/>
  <c r="E66" i="9"/>
  <c r="D66" i="9"/>
  <c r="C66" i="9"/>
  <c r="B66" i="9"/>
  <c r="B2" i="9"/>
  <c r="F1" i="9"/>
  <c r="D1" i="9"/>
  <c r="B1" i="9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J76" i="8"/>
  <c r="I76" i="8"/>
  <c r="H76" i="8"/>
  <c r="G76" i="8"/>
  <c r="F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B2" i="8"/>
  <c r="F1" i="8"/>
  <c r="D1" i="8"/>
  <c r="B1" i="8"/>
  <c r="G117" i="9" l="1"/>
  <c r="G121" i="9" s="1"/>
  <c r="B117" i="9"/>
  <c r="B118" i="9" s="1"/>
  <c r="B119" i="9" s="1"/>
  <c r="F117" i="8"/>
  <c r="F123" i="8" s="1"/>
  <c r="C117" i="9"/>
  <c r="C118" i="9" s="1"/>
  <c r="C119" i="9" s="1"/>
  <c r="F117" i="9"/>
  <c r="F120" i="9" s="1"/>
  <c r="B117" i="8"/>
  <c r="B123" i="8" s="1"/>
  <c r="I117" i="10"/>
  <c r="I119" i="10" s="1"/>
  <c r="G117" i="10"/>
  <c r="G120" i="10" s="1"/>
  <c r="D117" i="9"/>
  <c r="H117" i="9"/>
  <c r="H121" i="9" s="1"/>
  <c r="J117" i="9"/>
  <c r="J120" i="9" s="1"/>
  <c r="E117" i="8"/>
  <c r="E116" i="8" s="1"/>
  <c r="I117" i="8"/>
  <c r="I118" i="8" s="1"/>
  <c r="J117" i="8"/>
  <c r="J121" i="8" s="1"/>
  <c r="G117" i="8"/>
  <c r="G120" i="8" s="1"/>
  <c r="C117" i="10"/>
  <c r="C122" i="10" s="1"/>
  <c r="H117" i="10"/>
  <c r="H119" i="10" s="1"/>
  <c r="E117" i="10"/>
  <c r="E118" i="10" s="1"/>
  <c r="E119" i="10" s="1"/>
  <c r="D117" i="10"/>
  <c r="E117" i="9"/>
  <c r="E120" i="9" s="1"/>
  <c r="I117" i="9"/>
  <c r="I120" i="9" s="1"/>
  <c r="C117" i="8"/>
  <c r="C116" i="8" s="1"/>
  <c r="D117" i="8"/>
  <c r="D123" i="8" s="1"/>
  <c r="H117" i="8"/>
  <c r="H119" i="8" s="1"/>
  <c r="B117" i="10"/>
  <c r="B116" i="10" s="1"/>
  <c r="F117" i="10"/>
  <c r="F120" i="10" s="1"/>
  <c r="J117" i="10"/>
  <c r="J120" i="10" s="1"/>
  <c r="B120" i="9"/>
  <c r="F122" i="9"/>
  <c r="F118" i="9"/>
  <c r="F121" i="9"/>
  <c r="G122" i="9"/>
  <c r="G118" i="9"/>
  <c r="G123" i="9"/>
  <c r="G119" i="9"/>
  <c r="G120" i="9"/>
  <c r="G116" i="9"/>
  <c r="F121" i="8"/>
  <c r="F119" i="8"/>
  <c r="F120" i="8"/>
  <c r="F116" i="8"/>
  <c r="F122" i="8"/>
  <c r="F118" i="8"/>
  <c r="G118" i="8"/>
  <c r="B2" i="6"/>
  <c r="F1" i="6"/>
  <c r="D1" i="6"/>
  <c r="B1" i="6"/>
  <c r="B2" i="1"/>
  <c r="F1" i="1"/>
  <c r="D1" i="1"/>
  <c r="B1" i="1"/>
  <c r="B2" i="5"/>
  <c r="F1" i="5"/>
  <c r="D1" i="5"/>
  <c r="B1" i="5"/>
  <c r="B2" i="4"/>
  <c r="F119" i="9" l="1"/>
  <c r="F123" i="9"/>
  <c r="B122" i="9"/>
  <c r="B123" i="9"/>
  <c r="B116" i="8"/>
  <c r="B120" i="8"/>
  <c r="B118" i="8"/>
  <c r="B119" i="8" s="1"/>
  <c r="G121" i="8"/>
  <c r="J119" i="9"/>
  <c r="G122" i="8"/>
  <c r="G119" i="8"/>
  <c r="B122" i="8"/>
  <c r="I121" i="10"/>
  <c r="I123" i="10"/>
  <c r="G119" i="10"/>
  <c r="I118" i="10"/>
  <c r="I120" i="10"/>
  <c r="G121" i="10"/>
  <c r="I116" i="10"/>
  <c r="C122" i="9"/>
  <c r="C116" i="9"/>
  <c r="C120" i="9"/>
  <c r="C121" i="9" s="1"/>
  <c r="H118" i="9"/>
  <c r="H122" i="9"/>
  <c r="F116" i="9"/>
  <c r="H119" i="9"/>
  <c r="H123" i="9"/>
  <c r="H116" i="9"/>
  <c r="J123" i="9"/>
  <c r="H120" i="9"/>
  <c r="B116" i="9"/>
  <c r="B121" i="9"/>
  <c r="J118" i="9"/>
  <c r="J122" i="9"/>
  <c r="J119" i="8"/>
  <c r="J116" i="8"/>
  <c r="J120" i="8"/>
  <c r="H123" i="8"/>
  <c r="J123" i="8"/>
  <c r="I122" i="8"/>
  <c r="G118" i="10"/>
  <c r="G122" i="10"/>
  <c r="G123" i="10"/>
  <c r="G116" i="10"/>
  <c r="I122" i="10"/>
  <c r="C123" i="9"/>
  <c r="D122" i="9"/>
  <c r="D123" i="9"/>
  <c r="D118" i="9"/>
  <c r="D119" i="9" s="1"/>
  <c r="E122" i="8"/>
  <c r="E120" i="8"/>
  <c r="E121" i="8" s="1"/>
  <c r="E118" i="8"/>
  <c r="E119" i="8" s="1"/>
  <c r="D116" i="9"/>
  <c r="J116" i="9"/>
  <c r="D120" i="9"/>
  <c r="D121" i="9" s="1"/>
  <c r="J121" i="9"/>
  <c r="G123" i="8"/>
  <c r="I119" i="8"/>
  <c r="J118" i="8"/>
  <c r="J122" i="8"/>
  <c r="I120" i="8"/>
  <c r="H118" i="8"/>
  <c r="E123" i="8"/>
  <c r="H116" i="8"/>
  <c r="I121" i="8"/>
  <c r="I123" i="8"/>
  <c r="H122" i="8"/>
  <c r="G116" i="8"/>
  <c r="I116" i="8"/>
  <c r="H121" i="8"/>
  <c r="F121" i="10"/>
  <c r="H123" i="10"/>
  <c r="E122" i="10"/>
  <c r="C116" i="10"/>
  <c r="E120" i="10"/>
  <c r="E121" i="10" s="1"/>
  <c r="H121" i="10"/>
  <c r="C123" i="10"/>
  <c r="E116" i="10"/>
  <c r="C120" i="10"/>
  <c r="C121" i="10" s="1"/>
  <c r="H116" i="10"/>
  <c r="E123" i="10"/>
  <c r="H120" i="10"/>
  <c r="H118" i="10"/>
  <c r="H122" i="10"/>
  <c r="I122" i="9"/>
  <c r="I123" i="9"/>
  <c r="I116" i="9"/>
  <c r="C120" i="8"/>
  <c r="C121" i="8" s="1"/>
  <c r="D118" i="10"/>
  <c r="D119" i="10" s="1"/>
  <c r="D116" i="10"/>
  <c r="D123" i="10"/>
  <c r="D122" i="10"/>
  <c r="C118" i="10"/>
  <c r="C119" i="10" s="1"/>
  <c r="J122" i="10"/>
  <c r="J119" i="10"/>
  <c r="J116" i="10"/>
  <c r="J123" i="10"/>
  <c r="B118" i="10"/>
  <c r="B119" i="10" s="1"/>
  <c r="D120" i="10"/>
  <c r="D121" i="10" s="1"/>
  <c r="B123" i="10"/>
  <c r="J121" i="10"/>
  <c r="J118" i="10"/>
  <c r="F116" i="10"/>
  <c r="E123" i="9"/>
  <c r="E118" i="9"/>
  <c r="E119" i="9" s="1"/>
  <c r="E121" i="9" s="1"/>
  <c r="E116" i="9"/>
  <c r="E122" i="9"/>
  <c r="I118" i="9"/>
  <c r="I121" i="9"/>
  <c r="I119" i="9"/>
  <c r="D118" i="8"/>
  <c r="D119" i="8" s="1"/>
  <c r="D116" i="8"/>
  <c r="D120" i="8"/>
  <c r="D121" i="8" s="1"/>
  <c r="D122" i="8"/>
  <c r="C123" i="8"/>
  <c r="C118" i="8"/>
  <c r="C119" i="8" s="1"/>
  <c r="C122" i="8"/>
  <c r="H120" i="8"/>
  <c r="F118" i="10"/>
  <c r="F119" i="10"/>
  <c r="B122" i="10"/>
  <c r="F122" i="10"/>
  <c r="F123" i="10"/>
  <c r="B120" i="10"/>
  <c r="B121" i="10" s="1"/>
  <c r="C59" i="6"/>
  <c r="F1" i="4"/>
  <c r="B56" i="6"/>
  <c r="D1" i="4"/>
  <c r="B1" i="4"/>
  <c r="B121" i="8" l="1"/>
  <c r="J127" i="1"/>
  <c r="I127" i="1"/>
  <c r="J126" i="1"/>
  <c r="I126" i="1"/>
  <c r="J125" i="1"/>
  <c r="I125" i="1"/>
  <c r="J124" i="1"/>
  <c r="I12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E66" i="1"/>
  <c r="E67" i="1"/>
  <c r="E68" i="1"/>
  <c r="E69" i="1"/>
  <c r="E70" i="1"/>
  <c r="E71" i="1"/>
  <c r="E72" i="1"/>
  <c r="E73" i="1"/>
  <c r="E74" i="1"/>
  <c r="E75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D66" i="1"/>
  <c r="D67" i="1"/>
  <c r="D68" i="1"/>
  <c r="D69" i="1"/>
  <c r="D70" i="1"/>
  <c r="D71" i="1"/>
  <c r="D72" i="1"/>
  <c r="D73" i="1"/>
  <c r="D74" i="1"/>
  <c r="D75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C66" i="1"/>
  <c r="C67" i="1"/>
  <c r="C68" i="1"/>
  <c r="C69" i="1"/>
  <c r="C70" i="1"/>
  <c r="C71" i="1"/>
  <c r="C72" i="1"/>
  <c r="C73" i="1"/>
  <c r="C74" i="1"/>
  <c r="C75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B66" i="1"/>
  <c r="B67" i="1"/>
  <c r="B68" i="1"/>
  <c r="B69" i="1"/>
  <c r="B70" i="1"/>
  <c r="B71" i="1"/>
  <c r="B72" i="1"/>
  <c r="B73" i="1"/>
  <c r="B74" i="1"/>
  <c r="B75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H127" i="1"/>
  <c r="G127" i="1"/>
  <c r="F127" i="1"/>
  <c r="E127" i="1"/>
  <c r="H126" i="1"/>
  <c r="G126" i="1"/>
  <c r="F126" i="1"/>
  <c r="E126" i="1"/>
  <c r="D127" i="1"/>
  <c r="D126" i="1"/>
  <c r="C127" i="1"/>
  <c r="C126" i="1"/>
  <c r="B127" i="1"/>
  <c r="B126" i="1"/>
  <c r="H124" i="1"/>
  <c r="G124" i="1"/>
  <c r="F124" i="1"/>
  <c r="E124" i="1"/>
  <c r="D124" i="1"/>
  <c r="C124" i="1"/>
  <c r="B124" i="1"/>
  <c r="H125" i="1"/>
  <c r="G125" i="1"/>
  <c r="F125" i="1"/>
  <c r="E125" i="1"/>
  <c r="D125" i="1"/>
  <c r="C125" i="1"/>
  <c r="B125" i="1"/>
  <c r="D117" i="1" l="1"/>
  <c r="D118" i="1" s="1"/>
  <c r="B117" i="1"/>
  <c r="B123" i="1" s="1"/>
  <c r="F117" i="1"/>
  <c r="F123" i="1" s="1"/>
  <c r="H117" i="1"/>
  <c r="H118" i="1" s="1"/>
  <c r="H119" i="1" s="1"/>
  <c r="J117" i="1"/>
  <c r="J116" i="1" s="1"/>
  <c r="E117" i="1"/>
  <c r="E120" i="1" s="1"/>
  <c r="I117" i="1"/>
  <c r="I120" i="1" s="1"/>
  <c r="C117" i="1"/>
  <c r="C120" i="1" s="1"/>
  <c r="G117" i="1"/>
  <c r="G123" i="1" s="1"/>
  <c r="D120" i="1" l="1"/>
  <c r="D116" i="1"/>
  <c r="B118" i="1"/>
  <c r="B119" i="1" s="1"/>
  <c r="E123" i="1"/>
  <c r="J118" i="1"/>
  <c r="J123" i="1"/>
  <c r="G120" i="1"/>
  <c r="J122" i="1"/>
  <c r="G118" i="1"/>
  <c r="J120" i="1"/>
  <c r="G119" i="1"/>
  <c r="J119" i="1"/>
  <c r="J121" i="1"/>
  <c r="G116" i="1"/>
  <c r="D122" i="1"/>
  <c r="D123" i="1"/>
  <c r="B120" i="1"/>
  <c r="B121" i="1" s="1"/>
  <c r="G122" i="1"/>
  <c r="D119" i="1"/>
  <c r="F116" i="1"/>
  <c r="B122" i="1"/>
  <c r="H122" i="1"/>
  <c r="C118" i="1"/>
  <c r="C119" i="1" s="1"/>
  <c r="C121" i="1" s="1"/>
  <c r="F118" i="1"/>
  <c r="H123" i="1"/>
  <c r="E118" i="1"/>
  <c r="E119" i="1" s="1"/>
  <c r="E121" i="1" s="1"/>
  <c r="F120" i="1"/>
  <c r="B116" i="1"/>
  <c r="I118" i="1"/>
  <c r="I119" i="1" s="1"/>
  <c r="I121" i="1" s="1"/>
  <c r="H120" i="1"/>
  <c r="H121" i="1" s="1"/>
  <c r="C122" i="1"/>
  <c r="F122" i="1"/>
  <c r="H116" i="1"/>
  <c r="C116" i="1"/>
  <c r="I116" i="1"/>
  <c r="F119" i="1"/>
  <c r="E122" i="1"/>
  <c r="I122" i="1"/>
  <c r="C123" i="1"/>
  <c r="I123" i="1"/>
  <c r="E116" i="1"/>
  <c r="D121" i="1" l="1"/>
  <c r="F121" i="1"/>
  <c r="G121" i="1"/>
</calcChain>
</file>

<file path=xl/sharedStrings.xml><?xml version="1.0" encoding="utf-8"?>
<sst xmlns="http://schemas.openxmlformats.org/spreadsheetml/2006/main" count="346" uniqueCount="153">
  <si>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</si>
  <si>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</si>
  <si>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</si>
  <si>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</si>
  <si>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</si>
  <si>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</si>
  <si>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</si>
  <si>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</si>
  <si>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</si>
  <si>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</si>
  <si>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</si>
  <si>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</si>
  <si>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</si>
  <si>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</si>
  <si>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</si>
  <si>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</si>
  <si>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</si>
  <si>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</si>
  <si>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</si>
  <si>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</si>
  <si>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</si>
  <si>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</si>
  <si>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</si>
  <si>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</si>
  <si>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</si>
  <si>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</si>
  <si>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</si>
  <si>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</si>
  <si>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</si>
  <si>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</si>
  <si>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</si>
  <si>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</si>
  <si>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</si>
  <si>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</si>
  <si>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</si>
  <si>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</si>
  <si>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</si>
  <si>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</si>
  <si>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</si>
  <si>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</si>
  <si>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</si>
  <si>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</si>
  <si>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</si>
  <si>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</si>
  <si>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</si>
  <si>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</si>
  <si>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</si>
  <si>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</si>
  <si>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</si>
  <si>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</si>
  <si>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</si>
  <si>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</si>
  <si>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</si>
  <si>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</si>
  <si>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</si>
  <si>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</si>
  <si>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</si>
  <si>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</si>
  <si>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</si>
  <si>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</si>
  <si>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</si>
  <si>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</si>
  <si>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</si>
  <si>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</si>
  <si>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</si>
  <si>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</si>
  <si>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</si>
  <si>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</si>
  <si>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</si>
  <si>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</si>
  <si>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</si>
  <si>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</si>
  <si>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</si>
  <si>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</si>
  <si>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</si>
  <si>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</si>
  <si>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</si>
  <si>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</si>
  <si>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</si>
  <si>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lagre</t>
  </si>
  <si>
    <t>___</t>
  </si>
  <si>
    <t xml:space="preserve">Dokument ID: </t>
  </si>
  <si>
    <t>D54447</t>
  </si>
  <si>
    <t xml:space="preserve">Dokument tittel:  </t>
  </si>
  <si>
    <t xml:space="preserve">Versjon: </t>
  </si>
  <si>
    <t xml:space="preserve">Rapport lest og godkjent (elektronisk signatur): </t>
  </si>
  <si>
    <t xml:space="preserve">Mal: </t>
  </si>
  <si>
    <t xml:space="preserve">Utfylt dato: </t>
  </si>
  <si>
    <t>Hvilket reagens (lot) er benyttet?</t>
  </si>
  <si>
    <t>Prøverør type (lotnr.)</t>
  </si>
  <si>
    <t>Betingelse 6</t>
  </si>
  <si>
    <t>Betingelse 7</t>
  </si>
  <si>
    <t>Betingelse 8</t>
  </si>
  <si>
    <t>Retningslinjer for utførelse av holdbarhetsforsøk er angitt i HL - Holdbarhetsforsøk (D47301)</t>
  </si>
  <si>
    <t xml:space="preserve">Mal godkjent av: </t>
  </si>
  <si>
    <t xml:space="preserve">Kopi kontrollert og tatt i bruk (dato/alias): </t>
  </si>
  <si>
    <t>HL - Rapportmal Holdbarhetsforsøk</t>
  </si>
  <si>
    <t>Fordeling av arbeidsoppgaver</t>
  </si>
  <si>
    <t>Fremskaffet og gjennomgått dokumentasjon, litteratur</t>
  </si>
  <si>
    <t>Praktisk gjennomføring</t>
  </si>
  <si>
    <t>Statistiske beregninger</t>
  </si>
  <si>
    <t>Skrive prosedyrer</t>
  </si>
  <si>
    <t>Utarbeide rapport</t>
  </si>
  <si>
    <t xml:space="preserve">Dokumentasjon, litteratur: </t>
  </si>
  <si>
    <t>(pakningsvedlegg, artikler, osv)</t>
  </si>
  <si>
    <t>02.05.18 AIDTOR / KRAK</t>
  </si>
  <si>
    <t>1.00</t>
  </si>
  <si>
    <t>RES</t>
  </si>
  <si>
    <t>Holdbarhetsforsøk INA2A</t>
  </si>
  <si>
    <t>19.04.2018</t>
  </si>
  <si>
    <t>Hormonlaboratoriet, Haukeland Universitetssjukehus</t>
  </si>
  <si>
    <t>Marte Grøsvik</t>
  </si>
  <si>
    <t>IA2-antistoff (IA2A)</t>
  </si>
  <si>
    <t>Serum</t>
  </si>
  <si>
    <t>F:\Reagenser og forbruksvarer\Pakningsvedlegg\Benkeanalyser\IA2A\ElisaRSRTM IA-2 AbVersion 2-Rev 9.pdf</t>
  </si>
  <si>
    <t>Victor 2030</t>
  </si>
  <si>
    <t>ELISA</t>
  </si>
  <si>
    <t>x</t>
  </si>
  <si>
    <t>Ingen</t>
  </si>
  <si>
    <t>60-120 min</t>
  </si>
  <si>
    <t>0 dager</t>
  </si>
  <si>
    <t>3 dager</t>
  </si>
  <si>
    <t>5 dager</t>
  </si>
  <si>
    <t>7 dager</t>
  </si>
  <si>
    <t>Romtemperatur</t>
  </si>
  <si>
    <t>Romtemperatur/kjøl</t>
  </si>
  <si>
    <r>
      <t xml:space="preserve">-80 </t>
    </r>
    <r>
      <rPr>
        <sz val="12"/>
        <color theme="3" tint="-0.499984740745262"/>
        <rFont val="Calibri"/>
        <family val="2"/>
      </rPr>
      <t>°</t>
    </r>
    <r>
      <rPr>
        <sz val="12"/>
        <color theme="3" tint="-0.499984740745262"/>
        <rFont val="Arial"/>
        <family val="2"/>
      </rPr>
      <t>C</t>
    </r>
  </si>
  <si>
    <t>IA2-antistoff</t>
  </si>
  <si>
    <t>&lt;7,5</t>
  </si>
  <si>
    <t>VURDERING AV FUNN:</t>
  </si>
  <si>
    <r>
      <rPr>
        <b/>
        <sz val="10"/>
        <rFont val="Arial"/>
        <family val="2"/>
      </rPr>
      <t>GEL KJØL</t>
    </r>
    <r>
      <rPr>
        <sz val="10"/>
        <rFont val="Arial"/>
        <family val="2"/>
      </rPr>
      <t xml:space="preserve">: Ingen av enkeltprøvene avviker mer enn tillatt totalfeil på 15 % etter 3 dager. 90 % konfidensintervall for gjennomsnittlig avvik fra 0-prøven ligger innenfor krav til bias på ± 10 %. 2 av 2 prøver er negative etter 3 dager (&lt;7,5 U/mL). Ingen av enkeltprøvene avviker mer enn tillatt totalfeil, og 90 % konfidensintervall ligger innenfor krav til bias etter 5 dager. 2 av 2 prøver er negative etter 5 dager. Ingen enkeltprøver avviker mer enn tillatt totalfeil, og 90 % konfidensintervall er innenfor krav til bias etter 7 dager. 2 av 2 prøver er negative etter 7 dager. En ser visuelt på plottet at verdien av IA2-antistoff er stabil i gelrør oppbevart kjølig.    </t>
    </r>
  </si>
  <si>
    <r>
      <rPr>
        <b/>
        <sz val="10"/>
        <rFont val="Arial"/>
        <family val="2"/>
      </rPr>
      <t xml:space="preserve">GEL ROM: </t>
    </r>
    <r>
      <rPr>
        <sz val="10"/>
        <rFont val="Arial"/>
        <family val="2"/>
      </rPr>
      <t>En av enkeltprøvene avviker mer enn tillatt totalfeil på 15 % etter 3 dager. 90 % konfidensintervall for gjennomsnittlig avvik fra 0-prøven ligger innenfor krav til bias på ± 10 %. 2 av 2 prøver er negative etter 3 dager (&lt;7,5 U/mL). 2 enkeltprøver avviker mer enn tillatt totalfeil, og 90 % konfidensintervall ligger utenfor krav til bias etter 5 dager. 2 av 2 prøver er negative etter 5 dager. 2 enkeltprøver avviker mer enn tillatt totalfeil, og 90 % konfidensintervall er utenfor krav til bias etter 7 dager. 2 av 2 prøver er negative etter 7 dager. En ser visuelt på plottet at verdien av IA2-antistoff øker gradvis i gelrør oppbevart i romtemperatur.</t>
    </r>
  </si>
  <si>
    <r>
      <t xml:space="preserve">En ser trend til økning av IA2-antistoff i prøvene som ble oppbevart i romtemperatur. En ser ikke samme trend i prøvene oppbevart i kjøleskap (2-8 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C). I tillegg blir en av de negative prøvene positive etter 7 dager i romtemperatur (fraskilt rom). Kvalitetsmålene er oppfylt etter 7 dager for prøvene oppbevart i kjøl (både gelrør og fraskilt serum). De samme kravene er oppfylt etter 3 dager for gelrør oppbevart i romtemperatur og etter 5 dager for fraskilt serum oppbevart i romtemperatur. </t>
    </r>
  </si>
  <si>
    <t>HOLDBARHET AV IA2-ANTISTOFF:</t>
  </si>
  <si>
    <t>Romtemperatur:</t>
  </si>
  <si>
    <r>
      <t xml:space="preserve">Gelrør: </t>
    </r>
    <r>
      <rPr>
        <b/>
        <sz val="10"/>
        <rFont val="Arial"/>
        <family val="2"/>
      </rPr>
      <t>3 dager</t>
    </r>
  </si>
  <si>
    <r>
      <t xml:space="preserve">Fraskilt serum: </t>
    </r>
    <r>
      <rPr>
        <b/>
        <sz val="10"/>
        <rFont val="Arial"/>
        <family val="2"/>
      </rPr>
      <t>5 dager</t>
    </r>
  </si>
  <si>
    <t>Kjøl:</t>
  </si>
  <si>
    <r>
      <t xml:space="preserve">Gelrør: </t>
    </r>
    <r>
      <rPr>
        <b/>
        <sz val="10"/>
        <rFont val="Arial"/>
        <family val="2"/>
      </rPr>
      <t>7 dager</t>
    </r>
  </si>
  <si>
    <r>
      <t xml:space="preserve">Fraskilt serum: </t>
    </r>
    <r>
      <rPr>
        <b/>
        <sz val="10"/>
        <rFont val="Arial"/>
        <family val="2"/>
      </rPr>
      <t>7 dager</t>
    </r>
  </si>
  <si>
    <r>
      <rPr>
        <b/>
        <sz val="10"/>
        <rFont val="Arial"/>
        <family val="2"/>
      </rPr>
      <t>Utførelse</t>
    </r>
    <r>
      <rPr>
        <sz val="10"/>
        <rFont val="Arial"/>
        <family val="2"/>
      </rPr>
      <t>: Blodprøver ble samlet inn fra 21 polikliniske pasienter med kjent type 1 diabetes, som har hatt diagnosen i 10 år eller mindre.  Prøvematerialet ble samlet inn i perioden fra 22.08.18-24.10.18. Blodprøvene koagulerte i 60-120 min før sentrifugering. Testet analytt i serum oppbevart på gelrør i romtemperatur og kjøleskap, i tillegg til avpipettert serum i romtemperatur og kjøleskap. Serum ble overført til nye rør og frosset ned ved - 80 °C når tidspunkt fra prøvetaking var oppnådd. Alle tidspunkt(betingelser) for en prøve ble analysert i samme analyseserie for å unngå dag-til-dag variasjon. 10 prøver er tatt med i beregningene. Prøve 11 og 12 er vurdert i forhold til om de holder seg negative gjennom hele tidsperioden. Prøver ble tint og analysert i perioden: 07.11.18-26.02.19</t>
    </r>
  </si>
  <si>
    <r>
      <rPr>
        <b/>
        <sz val="10"/>
        <rFont val="Arial"/>
        <family val="2"/>
      </rPr>
      <t>FRASKILT ROM:</t>
    </r>
    <r>
      <rPr>
        <sz val="10"/>
        <rFont val="Arial"/>
        <family val="2"/>
      </rPr>
      <t xml:space="preserve"> En av enkeltprøvene avviker mer enn tillatt totalfeil på 15 % etter 3 dager. 90 % konfidensintervall for gjennomsnittlig avvik fra 0-prøven ligger innenfor krav til bias på ± 10 %. 2 av 2 prøver er negative etter 3 dager (&lt;7,5 U/mL). Ingen av enkeltprøvene avviker mer enn tillatt totalfeil, og 90 % konfidensintervall ligger innenfor krav til bias etter 5 dager. 2 av 2 prøver er negative etter 5 dager. 1 enkeltprøve avviker mer enn tillatt totalfeil, og 90 % konfidensintervall er utenfor krav til bias etter 7 dager. 1 av 2 prøver er negative etter 7 dager. En ser visuelt på plottet at verdien av IA2-antistoff øker gradvis i fraskilt serum oppbevart i romtemperatur.  </t>
    </r>
  </si>
  <si>
    <r>
      <rPr>
        <b/>
        <sz val="10"/>
        <rFont val="Arial"/>
        <family val="2"/>
      </rPr>
      <t>FRASKILT KJØL</t>
    </r>
    <r>
      <rPr>
        <sz val="10"/>
        <rFont val="Arial"/>
        <family val="2"/>
      </rPr>
      <t xml:space="preserve">: En av enkeltprøvene avviker mer enn tillatt totalfeil på 15 % etter 3 dager. 90 % konfidensintervall for gjennomsnittlig avvik fra 0-prøven ligger innenfor krav til bias på ± 10 % etter 3 dager. 2 av 2 prøver er negative etter 3 dager (&lt;7,5 U/mL). Ingen av enkeltprøvene avviker mer enn tillatt totalfeil, og 90 % konfidensintervall ligger innenfor krav til bias etter 5 dager. 2 av 2 prøver er negative etter 5 dager. Ingen enkeltprøver avviker mer enn tillatt totalfeil, og 90 % konfidensintervall er innenfor krav til bias etter 7 dager. 2 av 2 prøver er negative etter 7 dager. En ser visuelt på plottet at verdien av IA2-antistoff er stabil i fraskilt serum oppbevart kjølig.  </t>
    </r>
  </si>
  <si>
    <t>07.11.18-26.02.19</t>
  </si>
  <si>
    <r>
      <t>ElisaRSR</t>
    </r>
    <r>
      <rPr>
        <sz val="12"/>
        <color theme="3" tint="-0.499984740745262"/>
        <rFont val="Calibri"/>
        <family val="2"/>
      </rPr>
      <t>™</t>
    </r>
    <r>
      <rPr>
        <sz val="12"/>
        <color theme="3" tint="-0.499984740745262"/>
        <rFont val="Arial"/>
        <family val="2"/>
      </rPr>
      <t xml:space="preserve"> IA-2 Ab Version 2 (lot 2KIE65, 2KIE73A)</t>
    </r>
  </si>
  <si>
    <t>IA, kun validert holdbarhet utover produsents anbefalinger; pakningsvedlegg.</t>
  </si>
  <si>
    <t>01.04.2019 - Hege Hoff Skavøy, 01.04.2019 - Jørn Vegard Sagen, 28.03.2019 - Søfteland, Eirik, 22.03.2019 - Torvestad, Astrid, 26.03.2019 - Trude Andersen</t>
  </si>
  <si>
    <t>BE</t>
  </si>
  <si>
    <t>EKR_DokType¤2#0¤2#Rapport¤3#EKR_Doktittel¤2#0¤2#Holdbarhetsforsøk INA2A¤3#EKR_DokumentID¤2#0¤2#R13702¤3#EKR_RefNr¤2#0¤2#02.13.5.11.10.1.1-R13702¤3#EKR_Gradering¤2#0¤2#Åpen¤3#EKR_Signatur¤2#0¤2#&lt;skal ikke godkjennes&gt;¤3#EKR_Verifisert¤2#0¤2#01.04.2019 - Hege Hoff Skavøy, 01.04.2019 - Jørn Vegard Sagen, 28.03.2019 - Søfteland, Eirik, 22.03.2019 - Torvestad, Astrid, 26.03.2019 - Trude Andersen¤3#EKR_Hørt¤2#0¤2#21.03.2019 - Søfteland, Eirik, 04.03.2019 - Torvestad, Astrid, 19.03.2019 - Trude Andersen¤3#EKR_AuditReview¤2#2¤2#¤3#EKR_AuditApprove¤2#2¤2#¤3#EKR_AuditFinal¤2#2¤2#¤3#EKR_Dokeier¤2#0¤2#&lt;Ingen&gt;¤3#EKR_Status¤2#0¤2#Utfylt¤3#EKR_Opprettet¤2#0¤2#20.08.2018¤3#EKR_Endret¤2#0¤2#01.04.2019¤3#EKR_Ibruk¤2#0¤2#01.04.2019¤3#EKR_Rapport¤2#3¤2#¤3#EKR_Utgitt¤2#0¤2#19.04.2018¤3#EKR_SkrevetAv¤2#0¤2#Marte Grøsvik¤3#EKR_UText1¤2#0¤2# ¤3#EKR_UText2¤2#0¤2# ¤3#EKR_UText3¤2#0¤2# ¤3#EKR_UText4¤2#0¤2# ¤3#EKR_DokRefnr¤2#4¤2#000302130511100101¤3#EKR_Gradnr¤2#4¤2#0¤3#EKR_Strukt00¤2#5¤2#¤5#¤5#HVRHF¤5#1¤5#-1¤4#¤5#02¤5#Helse Bergen HF¤5#1¤5#0¤4#.¤5#13¤5#Laboratorieklinikken¤5#1¤5#0¤4#.¤5#5¤5#Hormonlaboratoriet¤5#1¤5#0¤4#.¤5#11¤5#Validering/verifisering og endringskontroll¤5#0¤5#0¤4#.¤5#10¤5#Holdbarhetsforsøk¤5#0¤5#0¤4#.¤5#1¤5#Prøvemateriale¤5#0¤5#0¤4#.¤5#1¤5#AS¤5#0¤5#0¤4# - ¤3#</t>
  </si>
  <si>
    <t>EKR_Status¤1#EKR_Ibruk¤1#</t>
  </si>
  <si>
    <t>ja</t>
  </si>
  <si>
    <r>
      <t xml:space="preserve">Krav til bias og tillatt totalfeil: 25.02.19 Iren Hjellestad: </t>
    </r>
    <r>
      <rPr>
        <sz val="10"/>
        <rFont val="Arial"/>
        <family val="2"/>
      </rPr>
      <t xml:space="preserve">Vurdering av bias og tillatt totalfeil: INA2A er kvalitativ/binær analyser med underliggende kvantitativ størrelse på den biokjemiske substansen som måles. Dvs. At verdier nær omslagspunktet for positiv test vil ha lettere for å gi feil resultat mens svært høye eller svært lave verdier vil ha lettere for å gi riktig resultat.
Resultater fra verifisering:
Innenserie:  CV% positiv kitkontroll nivå 112,6 var 4,0 %.
Mellomserie: CV% lav pool i nivå 14,4 var 8,7 %, CV% høy pool 16,6%.
Omslagspunktet for INA2A ved 7,5 U/mL er det klinisk viktige området, og brukes som grunnlag for å sette krav til bias og tillatt totalfeil. 
</t>
    </r>
  </si>
  <si>
    <r>
      <t xml:space="preserve">Dato og signatur: </t>
    </r>
    <r>
      <rPr>
        <b/>
        <sz val="10"/>
        <rFont val="Arial"/>
        <family val="2"/>
      </rPr>
      <t>04.03.19/Marte Grøsvik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</si>
</sst>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28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sz val="12"/>
      <color theme="3" tint="-0.499984740745262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1" xfId="0" applyBorder="1"/>
    <xf numFmtId="0" fontId="0" fillId="0" borderId="0" xfId="0" applyBorder="1"/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0" fontId="0" fillId="2" borderId="2" xfId="0" applyFill="1" applyBorder="1" applyAlignment="1" applyProtection="1">
      <protection locked="0" hidden="1"/>
    </xf>
    <xf numFmtId="0" fontId="2" fillId="0" borderId="2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3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7" xfId="0" applyFont="1" applyFill="1" applyBorder="1" applyAlignment="1" applyProtection="1">
      <alignment horizontal="center"/>
    </xf>
    <xf numFmtId="2" fontId="0" fillId="3" borderId="4" xfId="0" applyNumberFormat="1" applyFill="1" applyBorder="1" applyAlignment="1" applyProtection="1"/>
    <xf numFmtId="2" fontId="0" fillId="3" borderId="3" xfId="0" applyNumberFormat="1" applyFill="1" applyBorder="1" applyAlignment="1" applyProtection="1"/>
    <xf numFmtId="2" fontId="0" fillId="3" borderId="7" xfId="0" applyNumberFormat="1" applyFill="1" applyBorder="1" applyAlignment="1" applyProtection="1"/>
    <xf numFmtId="2" fontId="2" fillId="3" borderId="8" xfId="0" applyNumberFormat="1" applyFont="1" applyFill="1" applyBorder="1" applyProtection="1"/>
    <xf numFmtId="2" fontId="2" fillId="3" borderId="9" xfId="0" applyNumberFormat="1" applyFont="1" applyFill="1" applyBorder="1" applyProtection="1"/>
    <xf numFmtId="2" fontId="0" fillId="3" borderId="7" xfId="0" applyNumberFormat="1" applyFill="1" applyBorder="1" applyProtection="1"/>
    <xf numFmtId="2" fontId="0" fillId="3" borderId="10" xfId="0" applyNumberFormat="1" applyFill="1" applyBorder="1" applyProtection="1"/>
    <xf numFmtId="2" fontId="0" fillId="3" borderId="6" xfId="0" applyNumberFormat="1" applyFill="1" applyBorder="1" applyProtection="1"/>
    <xf numFmtId="2" fontId="2" fillId="3" borderId="11" xfId="0" applyNumberFormat="1" applyFont="1" applyFill="1" applyBorder="1" applyProtection="1"/>
    <xf numFmtId="2" fontId="0" fillId="3" borderId="3" xfId="0" applyNumberFormat="1" applyFill="1" applyBorder="1" applyProtection="1"/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4" borderId="0" xfId="0" applyFont="1" applyFill="1"/>
    <xf numFmtId="0" fontId="13" fillId="5" borderId="0" xfId="0" applyFont="1" applyFill="1"/>
    <xf numFmtId="0" fontId="15" fillId="4" borderId="0" xfId="0" applyFont="1" applyFill="1"/>
    <xf numFmtId="0" fontId="16" fillId="4" borderId="0" xfId="0" applyFont="1" applyFill="1"/>
    <xf numFmtId="0" fontId="16" fillId="5" borderId="13" xfId="0" applyFont="1" applyFill="1" applyBorder="1"/>
    <xf numFmtId="0" fontId="16" fillId="4" borderId="0" xfId="0" applyFont="1" applyFill="1" applyBorder="1"/>
    <xf numFmtId="0" fontId="16" fillId="5" borderId="13" xfId="0" applyFont="1" applyFill="1" applyBorder="1" applyAlignment="1">
      <alignment horizontal="center"/>
    </xf>
    <xf numFmtId="0" fontId="16" fillId="6" borderId="13" xfId="0" applyFont="1" applyFill="1" applyBorder="1"/>
    <xf numFmtId="0" fontId="16" fillId="6" borderId="14" xfId="0" applyFont="1" applyFill="1" applyBorder="1" applyAlignment="1"/>
    <xf numFmtId="0" fontId="16" fillId="6" borderId="16" xfId="0" applyFont="1" applyFill="1" applyBorder="1" applyAlignment="1"/>
    <xf numFmtId="0" fontId="16" fillId="6" borderId="14" xfId="0" applyFont="1" applyFill="1" applyBorder="1"/>
    <xf numFmtId="0" fontId="16" fillId="6" borderId="15" xfId="0" applyFont="1" applyFill="1" applyBorder="1"/>
    <xf numFmtId="0" fontId="16" fillId="6" borderId="16" xfId="0" applyFont="1" applyFill="1" applyBorder="1"/>
    <xf numFmtId="0" fontId="17" fillId="6" borderId="13" xfId="0" applyFont="1" applyFill="1" applyBorder="1"/>
    <xf numFmtId="0" fontId="16" fillId="6" borderId="18" xfId="0" applyFont="1" applyFill="1" applyBorder="1"/>
    <xf numFmtId="0" fontId="16" fillId="5" borderId="18" xfId="0" applyFont="1" applyFill="1" applyBorder="1"/>
    <xf numFmtId="0" fontId="16" fillId="6" borderId="19" xfId="0" applyFont="1" applyFill="1" applyBorder="1"/>
    <xf numFmtId="0" fontId="16" fillId="6" borderId="20" xfId="0" applyFont="1" applyFill="1" applyBorder="1"/>
    <xf numFmtId="0" fontId="16" fillId="6" borderId="21" xfId="0" applyFont="1" applyFill="1" applyBorder="1"/>
    <xf numFmtId="0" fontId="16" fillId="6" borderId="12" xfId="0" applyFont="1" applyFill="1" applyBorder="1"/>
    <xf numFmtId="0" fontId="16" fillId="5" borderId="22" xfId="0" applyFont="1" applyFill="1" applyBorder="1"/>
    <xf numFmtId="0" fontId="16" fillId="6" borderId="23" xfId="0" applyFont="1" applyFill="1" applyBorder="1"/>
    <xf numFmtId="0" fontId="16" fillId="5" borderId="24" xfId="0" applyFont="1" applyFill="1" applyBorder="1"/>
    <xf numFmtId="0" fontId="16" fillId="5" borderId="25" xfId="0" applyFont="1" applyFill="1" applyBorder="1"/>
    <xf numFmtId="0" fontId="16" fillId="6" borderId="26" xfId="0" applyFont="1" applyFill="1" applyBorder="1"/>
    <xf numFmtId="0" fontId="0" fillId="5" borderId="33" xfId="0" applyFill="1" applyBorder="1"/>
    <xf numFmtId="0" fontId="0" fillId="5" borderId="34" xfId="0" applyFill="1" applyBorder="1"/>
    <xf numFmtId="0" fontId="0" fillId="5" borderId="35" xfId="0" applyFill="1" applyBorder="1"/>
    <xf numFmtId="0" fontId="0" fillId="5" borderId="0" xfId="0" applyFill="1" applyBorder="1"/>
    <xf numFmtId="0" fontId="0" fillId="5" borderId="36" xfId="0" applyFill="1" applyBorder="1"/>
    <xf numFmtId="0" fontId="0" fillId="5" borderId="38" xfId="0" applyFill="1" applyBorder="1"/>
    <xf numFmtId="0" fontId="0" fillId="5" borderId="39" xfId="0" applyFill="1" applyBorder="1"/>
    <xf numFmtId="0" fontId="18" fillId="4" borderId="0" xfId="0" applyFont="1" applyFill="1"/>
    <xf numFmtId="0" fontId="18" fillId="5" borderId="32" xfId="0" applyFont="1" applyFill="1" applyBorder="1"/>
    <xf numFmtId="0" fontId="0" fillId="0" borderId="0" xfId="0" quotePrefix="1"/>
    <xf numFmtId="0" fontId="21" fillId="3" borderId="0" xfId="0" applyFont="1" applyFill="1" applyBorder="1" applyProtection="1"/>
    <xf numFmtId="0" fontId="21" fillId="3" borderId="0" xfId="0" applyFont="1" applyFill="1" applyProtection="1"/>
    <xf numFmtId="0" fontId="20" fillId="3" borderId="40" xfId="0" applyFont="1" applyFill="1" applyBorder="1" applyAlignment="1" applyProtection="1">
      <alignment horizontal="center"/>
      <protection locked="0"/>
    </xf>
    <xf numFmtId="0" fontId="21" fillId="3" borderId="1" xfId="0" applyFont="1" applyFill="1" applyBorder="1" applyProtection="1"/>
    <xf numFmtId="0" fontId="20" fillId="3" borderId="11" xfId="0" applyFont="1" applyFill="1" applyBorder="1" applyAlignment="1" applyProtection="1">
      <alignment horizontal="center"/>
      <protection locked="0"/>
    </xf>
    <xf numFmtId="0" fontId="20" fillId="3" borderId="10" xfId="0" applyFont="1" applyFill="1" applyBorder="1" applyAlignment="1" applyProtection="1">
      <alignment horizontal="center"/>
      <protection locked="0"/>
    </xf>
    <xf numFmtId="0" fontId="20" fillId="3" borderId="0" xfId="0" applyFont="1" applyFill="1" applyBorder="1" applyAlignment="1" applyProtection="1">
      <alignment horizontal="center"/>
      <protection locked="0"/>
    </xf>
    <xf numFmtId="2" fontId="21" fillId="3" borderId="0" xfId="0" applyNumberFormat="1" applyFont="1" applyFill="1" applyBorder="1" applyProtection="1"/>
    <xf numFmtId="2" fontId="22" fillId="3" borderId="0" xfId="0" applyNumberFormat="1" applyFont="1" applyFill="1" applyBorder="1" applyAlignment="1" applyProtection="1">
      <alignment vertical="top" wrapText="1"/>
    </xf>
    <xf numFmtId="0" fontId="21" fillId="3" borderId="0" xfId="0" applyFont="1" applyFill="1" applyAlignment="1" applyProtection="1">
      <alignment vertical="top" wrapText="1"/>
    </xf>
    <xf numFmtId="0" fontId="21" fillId="3" borderId="0" xfId="0" applyFont="1" applyFill="1" applyBorder="1" applyAlignment="1" applyProtection="1">
      <alignment vertical="top" wrapText="1"/>
    </xf>
    <xf numFmtId="0" fontId="21" fillId="3" borderId="0" xfId="0" applyFont="1" applyFill="1" applyBorder="1" applyAlignment="1" applyProtection="1">
      <alignment vertical="justify" wrapText="1"/>
    </xf>
    <xf numFmtId="0" fontId="21" fillId="3" borderId="0" xfId="0" applyFont="1" applyFill="1" applyAlignment="1" applyProtection="1">
      <alignment vertical="justify" wrapText="1"/>
    </xf>
    <xf numFmtId="0" fontId="20" fillId="3" borderId="3" xfId="0" applyFont="1" applyFill="1" applyBorder="1" applyAlignment="1" applyProtection="1">
      <alignment horizontal="center"/>
      <protection locked="0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21" fillId="0" borderId="20" xfId="0" applyNumberFormat="1" applyFont="1" applyBorder="1" applyAlignment="1" applyProtection="1">
      <alignment horizontal="center"/>
      <protection locked="0"/>
    </xf>
    <xf numFmtId="2" fontId="21" fillId="0" borderId="12" xfId="0" applyNumberFormat="1" applyFont="1" applyBorder="1" applyAlignment="1" applyProtection="1">
      <alignment horizontal="center"/>
      <protection locked="0"/>
    </xf>
    <xf numFmtId="2" fontId="21" fillId="0" borderId="13" xfId="0" applyNumberFormat="1" applyFont="1" applyBorder="1" applyAlignment="1" applyProtection="1">
      <alignment horizontal="center"/>
      <protection locked="0"/>
    </xf>
    <xf numFmtId="0" fontId="23" fillId="5" borderId="35" xfId="0" applyFont="1" applyFill="1" applyBorder="1"/>
    <xf numFmtId="0" fontId="23" fillId="7" borderId="0" xfId="0" applyFont="1" applyFill="1"/>
    <xf numFmtId="0" fontId="0" fillId="7" borderId="0" xfId="0" applyFill="1"/>
    <xf numFmtId="0" fontId="0" fillId="7" borderId="0" xfId="0" applyFill="1" applyBorder="1"/>
    <xf numFmtId="0" fontId="23" fillId="7" borderId="0" xfId="0" applyFont="1" applyFill="1" applyBorder="1"/>
    <xf numFmtId="0" fontId="23" fillId="4" borderId="0" xfId="0" applyFont="1" applyFill="1"/>
    <xf numFmtId="0" fontId="2" fillId="4" borderId="0" xfId="0" applyFont="1" applyFill="1"/>
    <xf numFmtId="0" fontId="24" fillId="4" borderId="0" xfId="0" applyFont="1" applyFill="1"/>
    <xf numFmtId="0" fontId="25" fillId="8" borderId="40" xfId="0" applyFont="1" applyFill="1" applyBorder="1" applyAlignment="1">
      <alignment vertical="center" wrapText="1"/>
    </xf>
    <xf numFmtId="0" fontId="25" fillId="8" borderId="11" xfId="0" applyFont="1" applyFill="1" applyBorder="1" applyAlignment="1">
      <alignment vertical="center" wrapText="1"/>
    </xf>
    <xf numFmtId="0" fontId="12" fillId="6" borderId="13" xfId="0" applyFont="1" applyFill="1" applyBorder="1"/>
    <xf numFmtId="0" fontId="0" fillId="7" borderId="0" xfId="0" applyFill="1" applyProtection="1">
      <protection locked="0"/>
    </xf>
    <xf numFmtId="0" fontId="0" fillId="0" borderId="0" xfId="0" applyProtection="1">
      <protection locked="0"/>
    </xf>
    <xf numFmtId="0" fontId="26" fillId="4" borderId="0" xfId="0" applyFont="1" applyFill="1"/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22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13" xfId="0" applyNumberFormat="1" applyFont="1" applyBorder="1" applyAlignment="1" applyProtection="1">
      <alignment horizontal="center"/>
      <protection locked="0"/>
    </xf>
    <xf numFmtId="164" fontId="21" fillId="0" borderId="22" xfId="0" applyNumberFormat="1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Fill="1" applyBorder="1" applyAlignment="1" applyProtection="1">
      <alignment horizontal="center"/>
      <protection locked="0"/>
    </xf>
    <xf numFmtId="0" fontId="21" fillId="0" borderId="23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 locked="0"/>
    </xf>
    <xf numFmtId="164" fontId="21" fillId="0" borderId="25" xfId="0" applyNumberFormat="1" applyFont="1" applyBorder="1" applyAlignment="1" applyProtection="1">
      <alignment horizontal="center"/>
      <protection locked="0"/>
    </xf>
    <xf numFmtId="0" fontId="20" fillId="2" borderId="44" xfId="0" applyFont="1" applyFill="1" applyBorder="1" applyAlignment="1" applyProtection="1">
      <alignment horizontal="center"/>
      <protection locked="0"/>
    </xf>
    <xf numFmtId="0" fontId="20" fillId="2" borderId="41" xfId="0" applyFont="1" applyFill="1" applyBorder="1" applyAlignment="1" applyProtection="1">
      <alignment horizontal="center"/>
      <protection locked="0"/>
    </xf>
    <xf numFmtId="0" fontId="20" fillId="2" borderId="42" xfId="0" applyFont="1" applyFill="1" applyBorder="1" applyAlignment="1" applyProtection="1">
      <alignment horizontal="center"/>
      <protection locked="0"/>
    </xf>
    <xf numFmtId="0" fontId="20" fillId="2" borderId="43" xfId="0" applyFont="1" applyFill="1" applyBorder="1" applyAlignment="1" applyProtection="1">
      <alignment horizontal="center"/>
      <protection locked="0"/>
    </xf>
    <xf numFmtId="0" fontId="20" fillId="3" borderId="3" xfId="0" applyFont="1" applyFill="1" applyBorder="1" applyAlignment="1" applyProtection="1">
      <alignment horizontal="center"/>
    </xf>
    <xf numFmtId="0" fontId="27" fillId="6" borderId="13" xfId="0" applyFont="1" applyFill="1" applyBorder="1"/>
    <xf numFmtId="0" fontId="3" fillId="4" borderId="0" xfId="1" applyFill="1" applyAlignment="1" applyProtection="1"/>
    <xf numFmtId="0" fontId="16" fillId="5" borderId="13" xfId="0" quotePrefix="1" applyFont="1" applyFill="1" applyBorder="1"/>
    <xf numFmtId="0" fontId="2" fillId="5" borderId="0" xfId="0" applyFont="1" applyFill="1" applyBorder="1" applyAlignment="1">
      <alignment vertical="top"/>
    </xf>
    <xf numFmtId="0" fontId="11" fillId="5" borderId="47" xfId="0" applyFont="1" applyFill="1" applyBorder="1"/>
    <xf numFmtId="0" fontId="0" fillId="5" borderId="10" xfId="0" applyFill="1" applyBorder="1"/>
    <xf numFmtId="0" fontId="0" fillId="5" borderId="5" xfId="0" applyFill="1" applyBorder="1"/>
    <xf numFmtId="0" fontId="2" fillId="5" borderId="1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0" fontId="2" fillId="5" borderId="35" xfId="0" applyFont="1" applyFill="1" applyBorder="1"/>
    <xf numFmtId="0" fontId="2" fillId="5" borderId="0" xfId="0" applyFont="1" applyFill="1" applyBorder="1"/>
    <xf numFmtId="0" fontId="23" fillId="5" borderId="0" xfId="0" applyFont="1" applyFill="1" applyBorder="1"/>
    <xf numFmtId="0" fontId="23" fillId="5" borderId="37" xfId="0" applyFont="1" applyFill="1" applyBorder="1"/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19" fillId="4" borderId="0" xfId="0" applyFont="1" applyFill="1" applyAlignment="1">
      <alignment horizontal="center"/>
    </xf>
    <xf numFmtId="0" fontId="25" fillId="5" borderId="14" xfId="0" applyFont="1" applyFill="1" applyBorder="1" applyAlignment="1">
      <alignment horizontal="center" vertical="center"/>
    </xf>
    <xf numFmtId="0" fontId="25" fillId="5" borderId="15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27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28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5" fillId="5" borderId="30" xfId="0" applyFont="1" applyFill="1" applyBorder="1" applyAlignment="1">
      <alignment horizontal="center" vertical="center"/>
    </xf>
    <xf numFmtId="0" fontId="25" fillId="5" borderId="3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0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</xf>
    <xf numFmtId="0" fontId="21" fillId="3" borderId="0" xfId="0" applyNumberFormat="1" applyFont="1" applyFill="1" applyBorder="1" applyAlignment="1" applyProtection="1">
      <alignment vertical="justify" wrapText="1"/>
    </xf>
    <xf numFmtId="0" fontId="21" fillId="0" borderId="0" xfId="0" applyFont="1" applyAlignment="1">
      <alignment vertical="justify" wrapText="1"/>
    </xf>
    <xf numFmtId="0" fontId="2" fillId="3" borderId="30" xfId="0" applyFont="1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23" fillId="5" borderId="35" xfId="0" applyFont="1" applyFill="1" applyBorder="1" applyAlignment="1">
      <alignment horizontal="left" wrapText="1"/>
    </xf>
    <xf numFmtId="0" fontId="23" fillId="5" borderId="0" xfId="0" applyFont="1" applyFill="1" applyBorder="1" applyAlignment="1">
      <alignment horizontal="left" wrapText="1"/>
    </xf>
    <xf numFmtId="0" fontId="23" fillId="5" borderId="36" xfId="0" applyFont="1" applyFill="1" applyBorder="1" applyAlignment="1">
      <alignment horizontal="left" wrapText="1"/>
    </xf>
    <xf numFmtId="0" fontId="23" fillId="5" borderId="1" xfId="0" applyFont="1" applyFill="1" applyBorder="1" applyAlignment="1">
      <alignment horizontal="left" vertical="top" wrapText="1"/>
    </xf>
    <xf numFmtId="0" fontId="23" fillId="5" borderId="0" xfId="0" applyFont="1" applyFill="1" applyBorder="1" applyAlignment="1">
      <alignment horizontal="left" vertical="top" wrapText="1"/>
    </xf>
    <xf numFmtId="0" fontId="23" fillId="5" borderId="6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0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3" fillId="5" borderId="4" xfId="0" applyFont="1" applyFill="1" applyBorder="1" applyAlignment="1">
      <alignment horizontal="left" vertical="top" wrapText="1"/>
    </xf>
    <xf numFmtId="0" fontId="23" fillId="5" borderId="3" xfId="0" applyFont="1" applyFill="1" applyBorder="1" applyAlignment="1">
      <alignment horizontal="left" vertical="top" wrapText="1"/>
    </xf>
    <xf numFmtId="0" fontId="23" fillId="5" borderId="7" xfId="0" applyFont="1" applyFill="1" applyBorder="1" applyAlignment="1">
      <alignment horizontal="left" vertical="top" wrapText="1"/>
    </xf>
  </cellXfs>
  <cellStyles count="2">
    <cellStyle name="Hyperkobling" xfId="1" builtinId="8"/>
    <cellStyle name="Normal" xfId="0" builtinId="0"/>
  </cellStyles>
  <dxfs count="4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ROM'!$B$10:$J$10</c:f>
              <c:numCache>
                <c:formatCode>0.00</c:formatCode>
                <c:ptCount val="9"/>
                <c:pt idx="0">
                  <c:v>27.814</c:v>
                </c:pt>
                <c:pt idx="1">
                  <c:v>28.780999999999999</c:v>
                </c:pt>
                <c:pt idx="2">
                  <c:v>32.884999999999998</c:v>
                </c:pt>
                <c:pt idx="3">
                  <c:v>35.043999999999997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04-4610-814B-E424B9AE9EB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ROM'!$B$11:$J$11</c:f>
              <c:numCache>
                <c:formatCode>0.00</c:formatCode>
                <c:ptCount val="9"/>
                <c:pt idx="0">
                  <c:v>775.25900000000001</c:v>
                </c:pt>
                <c:pt idx="1">
                  <c:v>763.17</c:v>
                </c:pt>
                <c:pt idx="2">
                  <c:v>766.35500000000002</c:v>
                </c:pt>
                <c:pt idx="3">
                  <c:v>780.93799999999999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04-4610-814B-E424B9AE9EB5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ROM'!$B$12:$J$12</c:f>
              <c:numCache>
                <c:formatCode>0.00</c:formatCode>
                <c:ptCount val="9"/>
                <c:pt idx="0">
                  <c:v>47.936</c:v>
                </c:pt>
                <c:pt idx="1">
                  <c:v>52.396999999999998</c:v>
                </c:pt>
                <c:pt idx="2">
                  <c:v>54.393999999999998</c:v>
                </c:pt>
                <c:pt idx="3">
                  <c:v>52.433999999999997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04-4610-814B-E424B9AE9EB5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ROM'!$B$13:$J$13</c:f>
              <c:numCache>
                <c:formatCode>0.00</c:formatCode>
                <c:ptCount val="9"/>
                <c:pt idx="0">
                  <c:v>17.117999999999999</c:v>
                </c:pt>
                <c:pt idx="1">
                  <c:v>20.106999999999999</c:v>
                </c:pt>
                <c:pt idx="2">
                  <c:v>20.353999999999999</c:v>
                </c:pt>
                <c:pt idx="3">
                  <c:v>21.509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04-4610-814B-E424B9AE9EB5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ROM'!$B$14:$J$14</c:f>
              <c:numCache>
                <c:formatCode>0.00</c:formatCode>
                <c:ptCount val="9"/>
                <c:pt idx="0">
                  <c:v>464.29500000000002</c:v>
                </c:pt>
                <c:pt idx="1">
                  <c:v>464.40800000000002</c:v>
                </c:pt>
                <c:pt idx="2">
                  <c:v>483.36900000000003</c:v>
                </c:pt>
                <c:pt idx="3">
                  <c:v>482.40100000000001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404-4610-814B-E424B9AE9EB5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ROM'!$B$15:$J$15</c:f>
              <c:numCache>
                <c:formatCode>0.00</c:formatCode>
                <c:ptCount val="9"/>
                <c:pt idx="0">
                  <c:v>51.942999999999998</c:v>
                </c:pt>
                <c:pt idx="1">
                  <c:v>53.502000000000002</c:v>
                </c:pt>
                <c:pt idx="2">
                  <c:v>53.198</c:v>
                </c:pt>
                <c:pt idx="3">
                  <c:v>53.271000000000001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404-4610-814B-E424B9AE9EB5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ROM'!$B$16:$J$16</c:f>
              <c:numCache>
                <c:formatCode>0.00</c:formatCode>
                <c:ptCount val="9"/>
                <c:pt idx="0">
                  <c:v>314.42099999999999</c:v>
                </c:pt>
                <c:pt idx="1">
                  <c:v>315.06400000000002</c:v>
                </c:pt>
                <c:pt idx="2">
                  <c:v>320.053</c:v>
                </c:pt>
                <c:pt idx="3">
                  <c:v>328.25099999999998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404-4610-814B-E424B9AE9EB5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ROM'!$B$17:$J$17</c:f>
              <c:numCache>
                <c:formatCode>0.00</c:formatCode>
                <c:ptCount val="9"/>
                <c:pt idx="0">
                  <c:v>435.928</c:v>
                </c:pt>
                <c:pt idx="1">
                  <c:v>434.97199999999998</c:v>
                </c:pt>
                <c:pt idx="2">
                  <c:v>446.084</c:v>
                </c:pt>
                <c:pt idx="3">
                  <c:v>432.95100000000002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404-4610-814B-E424B9AE9EB5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ROM'!$B$18:$J$18</c:f>
              <c:numCache>
                <c:formatCode>0.00</c:formatCode>
                <c:ptCount val="9"/>
                <c:pt idx="0">
                  <c:v>9.1940000000000008</c:v>
                </c:pt>
                <c:pt idx="1">
                  <c:v>9.9779999999999998</c:v>
                </c:pt>
                <c:pt idx="2">
                  <c:v>9.2910000000000004</c:v>
                </c:pt>
                <c:pt idx="3">
                  <c:v>9.2739999999999991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04-4610-814B-E424B9AE9EB5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ROM'!$B$19:$J$19</c:f>
              <c:numCache>
                <c:formatCode>0.00</c:formatCode>
                <c:ptCount val="9"/>
                <c:pt idx="0">
                  <c:v>319.64699999999999</c:v>
                </c:pt>
                <c:pt idx="1">
                  <c:v>301.44200000000001</c:v>
                </c:pt>
                <c:pt idx="2">
                  <c:v>315.03899999999999</c:v>
                </c:pt>
                <c:pt idx="3">
                  <c:v>339.33800000000002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404-4610-814B-E424B9AE9EB5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ROM'!$B$20:$J$20</c:f>
              <c:numCache>
                <c:formatCode>0.00</c:formatCode>
                <c:ptCount val="9"/>
                <c:pt idx="0">
                  <c:v>6.05</c:v>
                </c:pt>
                <c:pt idx="1">
                  <c:v>5.1239999999999997</c:v>
                </c:pt>
                <c:pt idx="2">
                  <c:v>6.6449999999999996</c:v>
                </c:pt>
                <c:pt idx="3">
                  <c:v>6.63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404-4610-814B-E424B9AE9EB5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ROM'!$B$21:$J$21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404-4610-814B-E424B9AE9EB5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404-4610-814B-E424B9AE9EB5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404-4610-814B-E424B9AE9EB5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404-4610-814B-E424B9AE9EB5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404-4610-814B-E424B9AE9EB5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404-4610-814B-E424B9AE9EB5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404-4610-814B-E424B9AE9EB5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404-4610-814B-E424B9AE9EB5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404-4610-814B-E424B9AE9EB5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404-4610-814B-E424B9AE9EB5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404-4610-814B-E424B9AE9EB5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404-4610-814B-E424B9AE9EB5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404-4610-814B-E424B9AE9EB5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404-4610-814B-E424B9AE9EB5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404-4610-814B-E424B9AE9EB5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404-4610-814B-E424B9AE9EB5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404-4610-814B-E424B9AE9EB5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404-4610-814B-E424B9AE9EB5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404-4610-814B-E424B9AE9EB5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404-4610-814B-E424B9AE9EB5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404-4610-814B-E424B9AE9EB5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404-4610-814B-E424B9AE9EB5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404-4610-814B-E424B9AE9EB5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404-4610-814B-E424B9AE9EB5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404-4610-814B-E424B9AE9EB5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404-4610-814B-E424B9AE9EB5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404-4610-814B-E424B9AE9EB5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404-4610-814B-E424B9AE9EB5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404-4610-814B-E424B9AE9EB5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404-4610-814B-E424B9AE9EB5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404-4610-814B-E424B9AE9EB5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404-4610-814B-E424B9AE9EB5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404-4610-814B-E424B9AE9EB5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404-4610-814B-E424B9AE9EB5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404-4610-814B-E424B9AE9EB5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404-4610-814B-E424B9AE9EB5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404-4610-814B-E424B9AE9EB5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404-4610-814B-E424B9AE9EB5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404-4610-814B-E424B9AE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ROM'!$B$66:$J$66</c:f>
              <c:numCache>
                <c:formatCode>0.00</c:formatCode>
                <c:ptCount val="9"/>
                <c:pt idx="0">
                  <c:v>100</c:v>
                </c:pt>
                <c:pt idx="1">
                  <c:v>103.47666642697921</c:v>
                </c:pt>
                <c:pt idx="2">
                  <c:v>118.23182569928812</c:v>
                </c:pt>
                <c:pt idx="3">
                  <c:v>125.99410368878981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4E-43FF-9361-C936CB241C08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ROM'!$B$67:$J$67</c:f>
              <c:numCache>
                <c:formatCode>0.00</c:formatCode>
                <c:ptCount val="9"/>
                <c:pt idx="0">
                  <c:v>100</c:v>
                </c:pt>
                <c:pt idx="1">
                  <c:v>98.440650156915297</c:v>
                </c:pt>
                <c:pt idx="2">
                  <c:v>98.851480601966571</c:v>
                </c:pt>
                <c:pt idx="3">
                  <c:v>100.73252938695325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4E-43FF-9361-C936CB241C08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ROM'!$B$68:$J$68</c:f>
              <c:numCache>
                <c:formatCode>0.00</c:formatCode>
                <c:ptCount val="9"/>
                <c:pt idx="0">
                  <c:v>100</c:v>
                </c:pt>
                <c:pt idx="1">
                  <c:v>109.30615821094793</c:v>
                </c:pt>
                <c:pt idx="2">
                  <c:v>113.472129506008</c:v>
                </c:pt>
                <c:pt idx="3">
                  <c:v>109.38334445927904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4E-43FF-9361-C936CB241C08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ROM'!$B$69:$J$69</c:f>
              <c:numCache>
                <c:formatCode>0.00</c:formatCode>
                <c:ptCount val="9"/>
                <c:pt idx="0">
                  <c:v>100</c:v>
                </c:pt>
                <c:pt idx="1">
                  <c:v>117.46115200373876</c:v>
                </c:pt>
                <c:pt idx="2">
                  <c:v>118.90407757915644</c:v>
                </c:pt>
                <c:pt idx="3">
                  <c:v>125.65136114032013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4E-43FF-9361-C936CB241C08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ROM'!$B$70:$J$70</c:f>
              <c:numCache>
                <c:formatCode>0.00</c:formatCode>
                <c:ptCount val="9"/>
                <c:pt idx="0">
                  <c:v>100</c:v>
                </c:pt>
                <c:pt idx="1">
                  <c:v>100.02433797477896</c:v>
                </c:pt>
                <c:pt idx="2">
                  <c:v>104.10816399056635</c:v>
                </c:pt>
                <c:pt idx="3">
                  <c:v>103.89967585263679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C4E-43FF-9361-C936CB241C08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ROM'!$B$71:$J$71</c:f>
              <c:numCache>
                <c:formatCode>0.00</c:formatCode>
                <c:ptCount val="9"/>
                <c:pt idx="0">
                  <c:v>100</c:v>
                </c:pt>
                <c:pt idx="1">
                  <c:v>103.00136688292937</c:v>
                </c:pt>
                <c:pt idx="2">
                  <c:v>102.41610996669425</c:v>
                </c:pt>
                <c:pt idx="3">
                  <c:v>102.55664863407968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4E-43FF-9361-C936CB241C08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ROM'!$B$72:$J$72</c:f>
              <c:numCache>
                <c:formatCode>0.00</c:formatCode>
                <c:ptCount val="9"/>
                <c:pt idx="0">
                  <c:v>100</c:v>
                </c:pt>
                <c:pt idx="1">
                  <c:v>100.20450287989671</c:v>
                </c:pt>
                <c:pt idx="2">
                  <c:v>101.79122895735335</c:v>
                </c:pt>
                <c:pt idx="3">
                  <c:v>104.39856116480767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C4E-43FF-9361-C936CB241C08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ROM'!$B$73:$J$73</c:f>
              <c:numCache>
                <c:formatCode>0.00</c:formatCode>
                <c:ptCount val="9"/>
                <c:pt idx="0">
                  <c:v>100</c:v>
                </c:pt>
                <c:pt idx="1">
                  <c:v>99.780697729900353</c:v>
                </c:pt>
                <c:pt idx="2">
                  <c:v>102.32974252628875</c:v>
                </c:pt>
                <c:pt idx="3">
                  <c:v>99.317089060578809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C4E-43FF-9361-C936CB241C08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ROM'!$B$74:$J$74</c:f>
              <c:numCache>
                <c:formatCode>0.00</c:formatCode>
                <c:ptCount val="9"/>
                <c:pt idx="0">
                  <c:v>100</c:v>
                </c:pt>
                <c:pt idx="1">
                  <c:v>108.52730041331301</c:v>
                </c:pt>
                <c:pt idx="2">
                  <c:v>101.05503589297366</c:v>
                </c:pt>
                <c:pt idx="3">
                  <c:v>100.87013269523601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C4E-43FF-9361-C936CB241C08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ROM'!$B$75:$J$75</c:f>
              <c:numCache>
                <c:formatCode>0.00</c:formatCode>
                <c:ptCount val="9"/>
                <c:pt idx="0">
                  <c:v>100</c:v>
                </c:pt>
                <c:pt idx="1">
                  <c:v>94.304654822350912</c:v>
                </c:pt>
                <c:pt idx="2">
                  <c:v>98.55840974575078</c:v>
                </c:pt>
                <c:pt idx="3">
                  <c:v>106.1602330070359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C4E-43FF-9361-C936CB241C08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ROM'!$B$76:$J$76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C4E-43FF-9361-C936CB241C08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ROM'!$B$77:$J$77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C4E-43FF-9361-C936CB241C08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C4E-43FF-9361-C936CB241C08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C4E-43FF-9361-C936CB241C08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C4E-43FF-9361-C936CB241C08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C4E-43FF-9361-C936CB241C08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C4E-43FF-9361-C936CB241C08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C4E-43FF-9361-C936CB241C08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C4E-43FF-9361-C936CB241C08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C4E-43FF-9361-C936CB241C08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C4E-43FF-9361-C936CB241C08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C4E-43FF-9361-C936CB241C08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C4E-43FF-9361-C936CB241C08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C4E-43FF-9361-C936CB241C08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C4E-43FF-9361-C936CB241C08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C4E-43FF-9361-C936CB241C08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C4E-43FF-9361-C936CB241C08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C4E-43FF-9361-C936CB241C08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C4E-43FF-9361-C936CB241C08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C4E-43FF-9361-C936CB241C08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C4E-43FF-9361-C936CB241C08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C4E-43FF-9361-C936CB241C08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C4E-43FF-9361-C936CB241C08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C4E-43FF-9361-C936CB241C08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C4E-43FF-9361-C936CB241C08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C4E-43FF-9361-C936CB241C08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C4E-43FF-9361-C936CB241C08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C4E-43FF-9361-C936CB241C08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C4E-43FF-9361-C936CB241C08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C4E-43FF-9361-C936CB241C08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C4E-43FF-9361-C936CB241C08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C4E-43FF-9361-C936CB241C08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C4E-43FF-9361-C936CB241C08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C4E-43FF-9361-C936CB241C08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C4E-43FF-9361-C936CB241C08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C4E-43FF-9361-C936CB241C08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C4E-43FF-9361-C936CB241C08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C4E-43FF-9361-C936CB241C08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C4E-43FF-9361-C936CB241C08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C4E-43FF-9361-C936CB241C08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'Gel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3.8696149565803268</c:v>
                  </c:pt>
                  <c:pt idx="2">
                    <c:v>4.5336221071339331</c:v>
                  </c:pt>
                  <c:pt idx="3">
                    <c:v>5.7288045389617954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'Gel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3.8696149565803268</c:v>
                  </c:pt>
                  <c:pt idx="2">
                    <c:v>4.5336221071339331</c:v>
                  </c:pt>
                  <c:pt idx="3">
                    <c:v>5.7288045389617954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103.45274875017506</c:v>
                </c:pt>
                <c:pt idx="2">
                  <c:v>105.97182044660465</c:v>
                </c:pt>
                <c:pt idx="3">
                  <c:v>107.89636790897171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2C4E-43FF-9361-C936CB241C08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2C4E-43FF-9361-C936CB241C08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2C4E-43FF-9361-C936CB241C08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2C4E-43FF-9361-C936CB241C08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ROM'!$B$127:$J$127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2C4E-43FF-9361-C936CB241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ROM'!$B$10:$J$10</c:f>
              <c:numCache>
                <c:formatCode>0.00</c:formatCode>
                <c:ptCount val="9"/>
                <c:pt idx="0">
                  <c:v>27.814</c:v>
                </c:pt>
                <c:pt idx="1">
                  <c:v>27.852</c:v>
                </c:pt>
                <c:pt idx="2">
                  <c:v>30.835000000000001</c:v>
                </c:pt>
                <c:pt idx="3">
                  <c:v>31.052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3C-47D0-B2FA-106838AB840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ROM'!$B$11:$J$11</c:f>
              <c:numCache>
                <c:formatCode>0.00</c:formatCode>
                <c:ptCount val="9"/>
                <c:pt idx="0">
                  <c:v>775.25900000000001</c:v>
                </c:pt>
                <c:pt idx="1">
                  <c:v>687.80200000000002</c:v>
                </c:pt>
                <c:pt idx="2">
                  <c:v>779.04300000000001</c:v>
                </c:pt>
                <c:pt idx="3">
                  <c:v>676.61900000000003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33C-47D0-B2FA-106838AB840D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ROM'!$B$12:$J$12</c:f>
              <c:numCache>
                <c:formatCode>0.00</c:formatCode>
                <c:ptCount val="9"/>
                <c:pt idx="0">
                  <c:v>47.936</c:v>
                </c:pt>
                <c:pt idx="1">
                  <c:v>48.595999999999997</c:v>
                </c:pt>
                <c:pt idx="2">
                  <c:v>50.664999999999999</c:v>
                </c:pt>
                <c:pt idx="3">
                  <c:v>50.484000000000002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33C-47D0-B2FA-106838AB840D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ROM'!$B$13:$J$13</c:f>
              <c:numCache>
                <c:formatCode>0.00</c:formatCode>
                <c:ptCount val="9"/>
                <c:pt idx="0">
                  <c:v>17.117999999999999</c:v>
                </c:pt>
                <c:pt idx="1">
                  <c:v>19.707999999999998</c:v>
                </c:pt>
                <c:pt idx="2">
                  <c:v>19.202000000000002</c:v>
                </c:pt>
                <c:pt idx="3">
                  <c:v>21.408000000000001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33C-47D0-B2FA-106838AB840D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ROM'!$B$14:$J$14</c:f>
              <c:numCache>
                <c:formatCode>0.00</c:formatCode>
                <c:ptCount val="9"/>
                <c:pt idx="0">
                  <c:v>464.29500000000002</c:v>
                </c:pt>
                <c:pt idx="1">
                  <c:v>463.995</c:v>
                </c:pt>
                <c:pt idx="2">
                  <c:v>476.7</c:v>
                </c:pt>
                <c:pt idx="3">
                  <c:v>494.78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33C-47D0-B2FA-106838AB840D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ROM'!$B$15:$J$15</c:f>
              <c:numCache>
                <c:formatCode>0.00</c:formatCode>
                <c:ptCount val="9"/>
                <c:pt idx="0">
                  <c:v>51.942999999999998</c:v>
                </c:pt>
                <c:pt idx="1">
                  <c:v>55.508000000000003</c:v>
                </c:pt>
                <c:pt idx="2">
                  <c:v>55.107999999999997</c:v>
                </c:pt>
                <c:pt idx="3">
                  <c:v>55.290999999999997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33C-47D0-B2FA-106838AB840D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ROM'!$B$16:$J$16</c:f>
              <c:numCache>
                <c:formatCode>0.00</c:formatCode>
                <c:ptCount val="9"/>
                <c:pt idx="0">
                  <c:v>314.42099999999999</c:v>
                </c:pt>
                <c:pt idx="1">
                  <c:v>300.93</c:v>
                </c:pt>
                <c:pt idx="2">
                  <c:v>306.59500000000003</c:v>
                </c:pt>
                <c:pt idx="3">
                  <c:v>310.44299999999998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33C-47D0-B2FA-106838AB840D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ROM'!$B$17:$J$17</c:f>
              <c:numCache>
                <c:formatCode>0.00</c:formatCode>
                <c:ptCount val="9"/>
                <c:pt idx="0">
                  <c:v>435.928</c:v>
                </c:pt>
                <c:pt idx="1">
                  <c:v>409.42899999999997</c:v>
                </c:pt>
                <c:pt idx="2">
                  <c:v>414.959</c:v>
                </c:pt>
                <c:pt idx="3">
                  <c:v>432.03100000000001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33C-47D0-B2FA-106838AB840D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ROM'!$B$18:$J$18</c:f>
              <c:numCache>
                <c:formatCode>0.00</c:formatCode>
                <c:ptCount val="9"/>
                <c:pt idx="0">
                  <c:v>9.1940000000000008</c:v>
                </c:pt>
                <c:pt idx="1">
                  <c:v>10.169</c:v>
                </c:pt>
                <c:pt idx="2">
                  <c:v>9.4870000000000001</c:v>
                </c:pt>
                <c:pt idx="3">
                  <c:v>9.0039999999999996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33C-47D0-B2FA-106838AB840D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ROM'!$B$19:$J$19</c:f>
              <c:numCache>
                <c:formatCode>0.00</c:formatCode>
                <c:ptCount val="9"/>
                <c:pt idx="0">
                  <c:v>319.64699999999999</c:v>
                </c:pt>
                <c:pt idx="1">
                  <c:v>305.99900000000002</c:v>
                </c:pt>
                <c:pt idx="2">
                  <c:v>336.04300000000001</c:v>
                </c:pt>
                <c:pt idx="3">
                  <c:v>345.15800000000002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33C-47D0-B2FA-106838AB840D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ROM'!$B$20:$J$20</c:f>
              <c:numCache>
                <c:formatCode>0.00</c:formatCode>
                <c:ptCount val="9"/>
                <c:pt idx="0">
                  <c:v>6.05</c:v>
                </c:pt>
                <c:pt idx="1">
                  <c:v>6.4790000000000001</c:v>
                </c:pt>
                <c:pt idx="2">
                  <c:v>7.2939999999999996</c:v>
                </c:pt>
                <c:pt idx="3">
                  <c:v>9.1300000000000008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33C-47D0-B2FA-106838AB840D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ROM'!$B$21:$J$21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33C-47D0-B2FA-106838AB840D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33C-47D0-B2FA-106838AB840D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33C-47D0-B2FA-106838AB840D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33C-47D0-B2FA-106838AB840D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33C-47D0-B2FA-106838AB840D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33C-47D0-B2FA-106838AB840D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33C-47D0-B2FA-106838AB840D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33C-47D0-B2FA-106838AB840D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33C-47D0-B2FA-106838AB840D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33C-47D0-B2FA-106838AB840D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33C-47D0-B2FA-106838AB840D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33C-47D0-B2FA-106838AB840D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33C-47D0-B2FA-106838AB840D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33C-47D0-B2FA-106838AB840D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33C-47D0-B2FA-106838AB840D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33C-47D0-B2FA-106838AB840D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33C-47D0-B2FA-106838AB840D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33C-47D0-B2FA-106838AB840D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33C-47D0-B2FA-106838AB840D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33C-47D0-B2FA-106838AB840D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33C-47D0-B2FA-106838AB840D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33C-47D0-B2FA-106838AB840D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33C-47D0-B2FA-106838AB840D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33C-47D0-B2FA-106838AB840D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33C-47D0-B2FA-106838AB840D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33C-47D0-B2FA-106838AB840D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33C-47D0-B2FA-106838AB840D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33C-47D0-B2FA-106838AB840D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33C-47D0-B2FA-106838AB840D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33C-47D0-B2FA-106838AB840D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33C-47D0-B2FA-106838AB840D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33C-47D0-B2FA-106838AB840D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233C-47D0-B2FA-106838AB840D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233C-47D0-B2FA-106838AB840D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233C-47D0-B2FA-106838AB840D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233C-47D0-B2FA-106838AB840D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233C-47D0-B2FA-106838AB840D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233C-47D0-B2FA-106838AB840D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233C-47D0-B2FA-106838AB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ROM'!$B$66:$J$66</c:f>
              <c:numCache>
                <c:formatCode>0.00</c:formatCode>
                <c:ptCount val="9"/>
                <c:pt idx="0">
                  <c:v>100</c:v>
                </c:pt>
                <c:pt idx="1">
                  <c:v>100.13662184511398</c:v>
                </c:pt>
                <c:pt idx="2">
                  <c:v>110.86143668656072</c:v>
                </c:pt>
                <c:pt idx="3">
                  <c:v>111.64161932839578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53-409D-9C2F-7742B167302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ROM'!$B$67:$J$67</c:f>
              <c:numCache>
                <c:formatCode>0.00</c:formatCode>
                <c:ptCount val="9"/>
                <c:pt idx="0">
                  <c:v>100</c:v>
                </c:pt>
                <c:pt idx="1">
                  <c:v>88.718995845259457</c:v>
                </c:pt>
                <c:pt idx="2">
                  <c:v>100.48809494633406</c:v>
                </c:pt>
                <c:pt idx="3">
                  <c:v>87.276510172729374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53-409D-9C2F-7742B167302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ROM'!$B$68:$J$68</c:f>
              <c:numCache>
                <c:formatCode>0.00</c:formatCode>
                <c:ptCount val="9"/>
                <c:pt idx="0">
                  <c:v>100</c:v>
                </c:pt>
                <c:pt idx="1">
                  <c:v>101.37683578104138</c:v>
                </c:pt>
                <c:pt idx="2">
                  <c:v>105.69300734312417</c:v>
                </c:pt>
                <c:pt idx="3">
                  <c:v>105.31542056074767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A53-409D-9C2F-7742B167302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ROM'!$B$69:$J$69</c:f>
              <c:numCache>
                <c:formatCode>0.00</c:formatCode>
                <c:ptCount val="9"/>
                <c:pt idx="0">
                  <c:v>100</c:v>
                </c:pt>
                <c:pt idx="1">
                  <c:v>115.13027222806403</c:v>
                </c:pt>
                <c:pt idx="2">
                  <c:v>112.17431942983995</c:v>
                </c:pt>
                <c:pt idx="3">
                  <c:v>125.06133894146514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A53-409D-9C2F-7742B167302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ROM'!$B$70:$J$70</c:f>
              <c:numCache>
                <c:formatCode>0.00</c:formatCode>
                <c:ptCount val="9"/>
                <c:pt idx="0">
                  <c:v>100</c:v>
                </c:pt>
                <c:pt idx="1">
                  <c:v>99.935385907666458</c:v>
                </c:pt>
                <c:pt idx="2">
                  <c:v>102.67179271799178</c:v>
                </c:pt>
                <c:pt idx="3">
                  <c:v>106.56586868262634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A53-409D-9C2F-7742B167302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ROM'!$B$71:$J$71</c:f>
              <c:numCache>
                <c:formatCode>0.00</c:formatCode>
                <c:ptCount val="9"/>
                <c:pt idx="0">
                  <c:v>100</c:v>
                </c:pt>
                <c:pt idx="1">
                  <c:v>106.86329245519129</c:v>
                </c:pt>
                <c:pt idx="2">
                  <c:v>106.09321756540824</c:v>
                </c:pt>
                <c:pt idx="3">
                  <c:v>106.44552682748396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A53-409D-9C2F-7742B167302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ROM'!$B$72:$J$72</c:f>
              <c:numCache>
                <c:formatCode>0.00</c:formatCode>
                <c:ptCount val="9"/>
                <c:pt idx="0">
                  <c:v>100</c:v>
                </c:pt>
                <c:pt idx="1">
                  <c:v>95.709256061140962</c:v>
                </c:pt>
                <c:pt idx="2">
                  <c:v>97.510980500666307</c:v>
                </c:pt>
                <c:pt idx="3">
                  <c:v>98.734817330903468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A53-409D-9C2F-7742B167302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ROM'!$B$73:$J$73</c:f>
              <c:numCache>
                <c:formatCode>0.00</c:formatCode>
                <c:ptCount val="9"/>
                <c:pt idx="0">
                  <c:v>100</c:v>
                </c:pt>
                <c:pt idx="1">
                  <c:v>93.921243875135346</c:v>
                </c:pt>
                <c:pt idx="2">
                  <c:v>95.189801985648998</c:v>
                </c:pt>
                <c:pt idx="3">
                  <c:v>99.106045034959905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A53-409D-9C2F-7742B167302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ROM'!$B$74:$J$74</c:f>
              <c:numCache>
                <c:formatCode>0.00</c:formatCode>
                <c:ptCount val="9"/>
                <c:pt idx="0">
                  <c:v>100</c:v>
                </c:pt>
                <c:pt idx="1">
                  <c:v>110.60474222318904</c:v>
                </c:pt>
                <c:pt idx="2">
                  <c:v>103.18686099630192</c:v>
                </c:pt>
                <c:pt idx="3">
                  <c:v>97.933434848814429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A53-409D-9C2F-7742B167302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ROM'!$B$75:$J$75</c:f>
              <c:numCache>
                <c:formatCode>0.00</c:formatCode>
                <c:ptCount val="9"/>
                <c:pt idx="0">
                  <c:v>100</c:v>
                </c:pt>
                <c:pt idx="1">
                  <c:v>95.730289976129924</c:v>
                </c:pt>
                <c:pt idx="2">
                  <c:v>105.12940837861765</c:v>
                </c:pt>
                <c:pt idx="3">
                  <c:v>107.98099153128295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A53-409D-9C2F-7742B167302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ROM'!$B$76:$J$76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A53-409D-9C2F-7742B167302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ROM'!$B$77:$J$77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DA53-409D-9C2F-7742B167302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DA53-409D-9C2F-7742B167302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DA53-409D-9C2F-7742B167302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A53-409D-9C2F-7742B167302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DA53-409D-9C2F-7742B167302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DA53-409D-9C2F-7742B167302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DA53-409D-9C2F-7742B167302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DA53-409D-9C2F-7742B167302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DA53-409D-9C2F-7742B167302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DA53-409D-9C2F-7742B167302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DA53-409D-9C2F-7742B167302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DA53-409D-9C2F-7742B167302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DA53-409D-9C2F-7742B167302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DA53-409D-9C2F-7742B167302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DA53-409D-9C2F-7742B167302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DA53-409D-9C2F-7742B167302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DA53-409D-9C2F-7742B167302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DA53-409D-9C2F-7742B167302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DA53-409D-9C2F-7742B167302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DA53-409D-9C2F-7742B167302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DA53-409D-9C2F-7742B167302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DA53-409D-9C2F-7742B167302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DA53-409D-9C2F-7742B167302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DA53-409D-9C2F-7742B167302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DA53-409D-9C2F-7742B167302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DA53-409D-9C2F-7742B167302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DA53-409D-9C2F-7742B167302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DA53-409D-9C2F-7742B167302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DA53-409D-9C2F-7742B167302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DA53-409D-9C2F-7742B167302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DA53-409D-9C2F-7742B167302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DA53-409D-9C2F-7742B167302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DA53-409D-9C2F-7742B167302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DA53-409D-9C2F-7742B167302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DA53-409D-9C2F-7742B167302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DA53-409D-9C2F-7742B167302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DA53-409D-9C2F-7742B167302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A53-409D-9C2F-7742B167302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DA53-409D-9C2F-7742B167302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'Fraskilt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4.6721710968696692</c:v>
                  </c:pt>
                  <c:pt idx="2">
                    <c:v>3.0965068136667271</c:v>
                  </c:pt>
                  <c:pt idx="3">
                    <c:v>5.7858336403020942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'Fraskilt ROM'!$B$121:$J$121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4.6721710968696692</c:v>
                  </c:pt>
                  <c:pt idx="2">
                    <c:v>3.0965068136667271</c:v>
                  </c:pt>
                  <c:pt idx="3">
                    <c:v>5.7858336403020942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100.81269361979319</c:v>
                </c:pt>
                <c:pt idx="2">
                  <c:v>103.89989205504938</c:v>
                </c:pt>
                <c:pt idx="3">
                  <c:v>104.6061573259409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DA53-409D-9C2F-7742B167302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DA53-409D-9C2F-7742B167302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DA53-409D-9C2F-7742B167302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DA53-409D-9C2F-7742B167302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ROM'!$B$8:$J$8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ROM'!$B$127:$J$127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DA53-409D-9C2F-7742B167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KJØL'!$B$10:$J$10</c:f>
              <c:numCache>
                <c:formatCode>0.00</c:formatCode>
                <c:ptCount val="9"/>
                <c:pt idx="0">
                  <c:v>27.814</c:v>
                </c:pt>
                <c:pt idx="1">
                  <c:v>27.902000000000001</c:v>
                </c:pt>
                <c:pt idx="2">
                  <c:v>29.27</c:v>
                </c:pt>
                <c:pt idx="3">
                  <c:v>30.356000000000002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7A-41EB-9F1B-87D5DEBD084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KJØL'!$B$11:$J$11</c:f>
              <c:numCache>
                <c:formatCode>0.00</c:formatCode>
                <c:ptCount val="9"/>
                <c:pt idx="0">
                  <c:v>775.25599999999997</c:v>
                </c:pt>
                <c:pt idx="1">
                  <c:v>761.86900000000003</c:v>
                </c:pt>
                <c:pt idx="2">
                  <c:v>738.58699999999999</c:v>
                </c:pt>
                <c:pt idx="3">
                  <c:v>772.23299999999995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7A-41EB-9F1B-87D5DEBD084A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KJØL'!$B$12:$J$12</c:f>
              <c:numCache>
                <c:formatCode>0.00</c:formatCode>
                <c:ptCount val="9"/>
                <c:pt idx="0">
                  <c:v>47.936</c:v>
                </c:pt>
                <c:pt idx="1">
                  <c:v>50.213999999999999</c:v>
                </c:pt>
                <c:pt idx="2">
                  <c:v>50.265999999999998</c:v>
                </c:pt>
                <c:pt idx="3">
                  <c:v>49.642000000000003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D7A-41EB-9F1B-87D5DEBD084A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KJØL'!$B$13:$J$13</c:f>
              <c:numCache>
                <c:formatCode>0.00</c:formatCode>
                <c:ptCount val="9"/>
                <c:pt idx="0">
                  <c:v>17.117999999999999</c:v>
                </c:pt>
                <c:pt idx="1">
                  <c:v>19.396999999999998</c:v>
                </c:pt>
                <c:pt idx="2">
                  <c:v>18.29</c:v>
                </c:pt>
                <c:pt idx="3">
                  <c:v>17.962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D7A-41EB-9F1B-87D5DEBD084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KJØL'!$B$14:$J$14</c:f>
              <c:numCache>
                <c:formatCode>0.00</c:formatCode>
                <c:ptCount val="9"/>
                <c:pt idx="0">
                  <c:v>464.29500000000002</c:v>
                </c:pt>
                <c:pt idx="1">
                  <c:v>479.315</c:v>
                </c:pt>
                <c:pt idx="2">
                  <c:v>396.82299999999998</c:v>
                </c:pt>
                <c:pt idx="3">
                  <c:v>471.923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D7A-41EB-9F1B-87D5DEBD084A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KJØL'!$B$15:$J$15</c:f>
              <c:numCache>
                <c:formatCode>0.00</c:formatCode>
                <c:ptCount val="9"/>
                <c:pt idx="0">
                  <c:v>51.942999999999998</c:v>
                </c:pt>
                <c:pt idx="1">
                  <c:v>53.505000000000003</c:v>
                </c:pt>
                <c:pt idx="2">
                  <c:v>51.819000000000003</c:v>
                </c:pt>
                <c:pt idx="3">
                  <c:v>54.15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D7A-41EB-9F1B-87D5DEBD084A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KJØL'!$B$16:$J$16</c:f>
              <c:numCache>
                <c:formatCode>0.00</c:formatCode>
                <c:ptCount val="9"/>
                <c:pt idx="0">
                  <c:v>314.42099999999999</c:v>
                </c:pt>
                <c:pt idx="1">
                  <c:v>309.31799999999998</c:v>
                </c:pt>
                <c:pt idx="2">
                  <c:v>301.911</c:v>
                </c:pt>
                <c:pt idx="3">
                  <c:v>306.40499999999997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D7A-41EB-9F1B-87D5DEBD084A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KJØL'!$B$17:$J$17</c:f>
              <c:numCache>
                <c:formatCode>0.00</c:formatCode>
                <c:ptCount val="9"/>
                <c:pt idx="0">
                  <c:v>435.928</c:v>
                </c:pt>
                <c:pt idx="1">
                  <c:v>455.09699999999998</c:v>
                </c:pt>
                <c:pt idx="2">
                  <c:v>438.77199999999999</c:v>
                </c:pt>
                <c:pt idx="3">
                  <c:v>458.87599999999998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D7A-41EB-9F1B-87D5DEBD084A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KJØL'!$B$18:$J$18</c:f>
              <c:numCache>
                <c:formatCode>0.00</c:formatCode>
                <c:ptCount val="9"/>
                <c:pt idx="0">
                  <c:v>9.1940000000000008</c:v>
                </c:pt>
                <c:pt idx="1">
                  <c:v>8.4779999999999998</c:v>
                </c:pt>
                <c:pt idx="2">
                  <c:v>9.7270000000000003</c:v>
                </c:pt>
                <c:pt idx="3">
                  <c:v>8.875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D7A-41EB-9F1B-87D5DEBD084A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KJØL'!$B$19:$J$19</c:f>
              <c:numCache>
                <c:formatCode>0.00</c:formatCode>
                <c:ptCount val="9"/>
                <c:pt idx="0">
                  <c:v>319.64699999999999</c:v>
                </c:pt>
                <c:pt idx="1">
                  <c:v>330.19799999999998</c:v>
                </c:pt>
                <c:pt idx="2">
                  <c:v>332.68299999999999</c:v>
                </c:pt>
                <c:pt idx="3">
                  <c:v>332.34399999999999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D7A-41EB-9F1B-87D5DEBD084A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KJØL'!$B$20:$J$20</c:f>
              <c:numCache>
                <c:formatCode>0.00</c:formatCode>
                <c:ptCount val="9"/>
                <c:pt idx="0">
                  <c:v>6.05</c:v>
                </c:pt>
                <c:pt idx="1">
                  <c:v>5.718</c:v>
                </c:pt>
                <c:pt idx="2">
                  <c:v>5.4059999999999997</c:v>
                </c:pt>
                <c:pt idx="3">
                  <c:v>5.867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D7A-41EB-9F1B-87D5DEBD084A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KJØL'!$B$21:$J$21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D7A-41EB-9F1B-87D5DEBD084A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D7A-41EB-9F1B-87D5DEBD084A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D7A-41EB-9F1B-87D5DEBD084A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D7A-41EB-9F1B-87D5DEBD084A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D7A-41EB-9F1B-87D5DEBD084A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D7A-41EB-9F1B-87D5DEBD084A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8D7A-41EB-9F1B-87D5DEBD084A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D7A-41EB-9F1B-87D5DEBD084A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8D7A-41EB-9F1B-87D5DEBD084A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D7A-41EB-9F1B-87D5DEBD084A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8D7A-41EB-9F1B-87D5DEBD084A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D7A-41EB-9F1B-87D5DEBD084A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8D7A-41EB-9F1B-87D5DEBD084A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8D7A-41EB-9F1B-87D5DEBD084A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8D7A-41EB-9F1B-87D5DEBD084A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D7A-41EB-9F1B-87D5DEBD084A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D7A-41EB-9F1B-87D5DEBD084A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D7A-41EB-9F1B-87D5DEBD084A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D7A-41EB-9F1B-87D5DEBD084A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D7A-41EB-9F1B-87D5DEBD084A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D7A-41EB-9F1B-87D5DEBD084A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D7A-41EB-9F1B-87D5DEBD084A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8D7A-41EB-9F1B-87D5DEBD084A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D7A-41EB-9F1B-87D5DEBD084A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8D7A-41EB-9F1B-87D5DEBD084A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D7A-41EB-9F1B-87D5DEBD084A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D7A-41EB-9F1B-87D5DEBD084A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8D7A-41EB-9F1B-87D5DEBD084A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8D7A-41EB-9F1B-87D5DEBD084A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8D7A-41EB-9F1B-87D5DEBD084A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8D7A-41EB-9F1B-87D5DEBD084A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8D7A-41EB-9F1B-87D5DEBD084A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8D7A-41EB-9F1B-87D5DEBD084A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8D7A-41EB-9F1B-87D5DEBD084A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8D7A-41EB-9F1B-87D5DEBD084A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8D7A-41EB-9F1B-87D5DEBD084A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8D7A-41EB-9F1B-87D5DEBD084A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8D7A-41EB-9F1B-87D5DEBD084A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8D7A-41EB-9F1B-87D5DEBD0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KJØL'!$B$66:$J$66</c:f>
              <c:numCache>
                <c:formatCode>0.00</c:formatCode>
                <c:ptCount val="9"/>
                <c:pt idx="0">
                  <c:v>100</c:v>
                </c:pt>
                <c:pt idx="1">
                  <c:v>100.31638743079026</c:v>
                </c:pt>
                <c:pt idx="2">
                  <c:v>105.23477385489322</c:v>
                </c:pt>
                <c:pt idx="3">
                  <c:v>109.13928237578199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87-4562-ABE4-A4BC638E2FFA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KJØL'!$B$67:$J$67</c:f>
              <c:numCache>
                <c:formatCode>0.00</c:formatCode>
                <c:ptCount val="9"/>
                <c:pt idx="0">
                  <c:v>100</c:v>
                </c:pt>
                <c:pt idx="1">
                  <c:v>98.273215557183704</c:v>
                </c:pt>
                <c:pt idx="2">
                  <c:v>95.270078528898836</c:v>
                </c:pt>
                <c:pt idx="3">
                  <c:v>99.610064288441492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87-4562-ABE4-A4BC638E2FFA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KJØL'!$B$68:$J$68</c:f>
              <c:numCache>
                <c:formatCode>0.00</c:formatCode>
                <c:ptCount val="9"/>
                <c:pt idx="0">
                  <c:v>100</c:v>
                </c:pt>
                <c:pt idx="1">
                  <c:v>104.75216955941255</c:v>
                </c:pt>
                <c:pt idx="2">
                  <c:v>104.86064753004005</c:v>
                </c:pt>
                <c:pt idx="3">
                  <c:v>103.55891188251003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87-4562-ABE4-A4BC638E2FFA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KJØL'!$B$69:$J$69</c:f>
              <c:numCache>
                <c:formatCode>0.00</c:formatCode>
                <c:ptCount val="9"/>
                <c:pt idx="0">
                  <c:v>100</c:v>
                </c:pt>
                <c:pt idx="1">
                  <c:v>113.31347119990653</c:v>
                </c:pt>
                <c:pt idx="2">
                  <c:v>106.8465942282977</c:v>
                </c:pt>
                <c:pt idx="3">
                  <c:v>104.93048253300621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87-4562-ABE4-A4BC638E2FFA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KJØL'!$B$70:$J$70</c:f>
              <c:numCache>
                <c:formatCode>0.00</c:formatCode>
                <c:ptCount val="9"/>
                <c:pt idx="0">
                  <c:v>100</c:v>
                </c:pt>
                <c:pt idx="1">
                  <c:v>103.23501222283247</c:v>
                </c:pt>
                <c:pt idx="2">
                  <c:v>85.467859873571754</c:v>
                </c:pt>
                <c:pt idx="3">
                  <c:v>101.64292098773409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87-4562-ABE4-A4BC638E2FFA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KJØL'!$B$71:$J$71</c:f>
              <c:numCache>
                <c:formatCode>0.00</c:formatCode>
                <c:ptCount val="9"/>
                <c:pt idx="0">
                  <c:v>100</c:v>
                </c:pt>
                <c:pt idx="1">
                  <c:v>103.00714244460274</c:v>
                </c:pt>
                <c:pt idx="2">
                  <c:v>99.761276784167279</c:v>
                </c:pt>
                <c:pt idx="3">
                  <c:v>104.24888820437788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87-4562-ABE4-A4BC638E2FFA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KJØL'!$B$72:$J$72</c:f>
              <c:numCache>
                <c:formatCode>0.00</c:formatCode>
                <c:ptCount val="9"/>
                <c:pt idx="0">
                  <c:v>100</c:v>
                </c:pt>
                <c:pt idx="1">
                  <c:v>98.377016802312824</c:v>
                </c:pt>
                <c:pt idx="2">
                  <c:v>96.021258122072012</c:v>
                </c:pt>
                <c:pt idx="3">
                  <c:v>97.450551966948765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87-4562-ABE4-A4BC638E2FFA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KJØL'!$B$73:$J$73</c:f>
              <c:numCache>
                <c:formatCode>0.00</c:formatCode>
                <c:ptCount val="9"/>
                <c:pt idx="0">
                  <c:v>100</c:v>
                </c:pt>
                <c:pt idx="1">
                  <c:v>104.397285790314</c:v>
                </c:pt>
                <c:pt idx="2">
                  <c:v>100.65240131397846</c:v>
                </c:pt>
                <c:pt idx="3">
                  <c:v>105.26417206511167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87-4562-ABE4-A4BC638E2FFA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KJØL'!$B$74:$J$74</c:f>
              <c:numCache>
                <c:formatCode>0.00</c:formatCode>
                <c:ptCount val="9"/>
                <c:pt idx="0">
                  <c:v>100</c:v>
                </c:pt>
                <c:pt idx="1">
                  <c:v>92.212312377637588</c:v>
                </c:pt>
                <c:pt idx="2">
                  <c:v>105.79725908201002</c:v>
                </c:pt>
                <c:pt idx="3">
                  <c:v>96.530345877746342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87-4562-ABE4-A4BC638E2FFA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KJØL'!$B$75:$J$75</c:f>
              <c:numCache>
                <c:formatCode>0.00</c:formatCode>
                <c:ptCount val="9"/>
                <c:pt idx="0">
                  <c:v>100</c:v>
                </c:pt>
                <c:pt idx="1">
                  <c:v>103.30082872668913</c:v>
                </c:pt>
                <c:pt idx="2">
                  <c:v>104.07824881822761</c:v>
                </c:pt>
                <c:pt idx="3">
                  <c:v>103.97219432686681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87-4562-ABE4-A4BC638E2FFA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KJØL'!$B$76:$J$76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87-4562-ABE4-A4BC638E2FFA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KJØL'!$B$77:$J$77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87-4562-ABE4-A4BC638E2FFA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87-4562-ABE4-A4BC638E2FFA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87-4562-ABE4-A4BC638E2FFA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87-4562-ABE4-A4BC638E2FFA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87-4562-ABE4-A4BC638E2FFA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87-4562-ABE4-A4BC638E2FFA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87-4562-ABE4-A4BC638E2FFA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87-4562-ABE4-A4BC638E2FFA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87-4562-ABE4-A4BC638E2FFA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87-4562-ABE4-A4BC638E2FFA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87-4562-ABE4-A4BC638E2FFA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87-4562-ABE4-A4BC638E2FFA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87-4562-ABE4-A4BC638E2FFA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87-4562-ABE4-A4BC638E2FFA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87-4562-ABE4-A4BC638E2FFA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87-4562-ABE4-A4BC638E2FFA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87-4562-ABE4-A4BC638E2FFA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87-4562-ABE4-A4BC638E2FFA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87-4562-ABE4-A4BC638E2FFA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87-4562-ABE4-A4BC638E2FFA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87-4562-ABE4-A4BC638E2FFA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87-4562-ABE4-A4BC638E2FFA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87-4562-ABE4-A4BC638E2FFA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87-4562-ABE4-A4BC638E2FFA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87-4562-ABE4-A4BC638E2FFA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87-4562-ABE4-A4BC638E2FFA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87-4562-ABE4-A4BC638E2FFA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87-4562-ABE4-A4BC638E2FFA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87-4562-ABE4-A4BC638E2FFA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87-4562-ABE4-A4BC638E2FFA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87-4562-ABE4-A4BC638E2FFA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87-4562-ABE4-A4BC638E2FFA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87-4562-ABE4-A4BC638E2FFA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87-4562-ABE4-A4BC638E2FFA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87-4562-ABE4-A4BC638E2FFA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87-4562-ABE4-A4BC638E2FFA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87-4562-ABE4-A4BC638E2FFA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87-4562-ABE4-A4BC638E2FFA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87-4562-ABE4-A4BC638E2FFA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'Gel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3.181245999107968</c:v>
                  </c:pt>
                  <c:pt idx="2">
                    <c:v>3.8472128638724405</c:v>
                  </c:pt>
                  <c:pt idx="3">
                    <c:v>2.2368783065686126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'Gel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3.181245999107968</c:v>
                  </c:pt>
                  <c:pt idx="2">
                    <c:v>3.8472128638724405</c:v>
                  </c:pt>
                  <c:pt idx="3">
                    <c:v>2.2368783065686126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KJØL'!$B$116:$J$116</c:f>
              <c:numCache>
                <c:formatCode>0.00</c:formatCode>
                <c:ptCount val="9"/>
                <c:pt idx="0">
                  <c:v>100</c:v>
                </c:pt>
                <c:pt idx="1">
                  <c:v>102.11848421116818</c:v>
                </c:pt>
                <c:pt idx="2">
                  <c:v>100.3990398136157</c:v>
                </c:pt>
                <c:pt idx="3">
                  <c:v>102.63478145085253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87-4562-ABE4-A4BC638E2FFA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87-4562-ABE4-A4BC638E2FFA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87-4562-ABE4-A4BC638E2FFA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87-4562-ABE4-A4BC638E2FFA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'Gel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'Gel KJØL'!$B$127:$J$127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87-4562-ABE4-A4BC638E2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KJØL'!$B$10:$J$10</c:f>
              <c:numCache>
                <c:formatCode>0.00</c:formatCode>
                <c:ptCount val="9"/>
                <c:pt idx="0">
                  <c:v>27.814</c:v>
                </c:pt>
                <c:pt idx="1">
                  <c:v>28.074000000000002</c:v>
                </c:pt>
                <c:pt idx="2">
                  <c:v>28.824999999999999</c:v>
                </c:pt>
                <c:pt idx="3">
                  <c:v>28.931000000000001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6A-4376-BF1A-FF4D4240D9F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KJØL'!$B$11:$J$11</c:f>
              <c:numCache>
                <c:formatCode>0.00</c:formatCode>
                <c:ptCount val="9"/>
                <c:pt idx="0">
                  <c:v>775.25900000000001</c:v>
                </c:pt>
                <c:pt idx="1">
                  <c:v>625.44799999999998</c:v>
                </c:pt>
                <c:pt idx="2">
                  <c:v>755.89099999999996</c:v>
                </c:pt>
                <c:pt idx="3">
                  <c:v>766.63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6A-4376-BF1A-FF4D4240D9F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KJØL'!$B$12:$J$12</c:f>
              <c:numCache>
                <c:formatCode>0.00</c:formatCode>
                <c:ptCount val="9"/>
                <c:pt idx="0">
                  <c:v>47.936</c:v>
                </c:pt>
                <c:pt idx="1">
                  <c:v>49.145000000000003</c:v>
                </c:pt>
                <c:pt idx="2">
                  <c:v>52.691000000000003</c:v>
                </c:pt>
                <c:pt idx="3">
                  <c:v>52.021999999999998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56A-4376-BF1A-FF4D4240D9F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KJØL'!$B$13:$J$13</c:f>
              <c:numCache>
                <c:formatCode>0.00</c:formatCode>
                <c:ptCount val="9"/>
                <c:pt idx="0">
                  <c:v>17.117999999999999</c:v>
                </c:pt>
                <c:pt idx="1">
                  <c:v>15.718</c:v>
                </c:pt>
                <c:pt idx="2">
                  <c:v>16.571000000000002</c:v>
                </c:pt>
                <c:pt idx="3">
                  <c:v>16.052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56A-4376-BF1A-FF4D4240D9F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KJØL'!$B$14:$J$14</c:f>
              <c:numCache>
                <c:formatCode>0.00</c:formatCode>
                <c:ptCount val="9"/>
                <c:pt idx="0">
                  <c:v>464.29500000000002</c:v>
                </c:pt>
                <c:pt idx="1">
                  <c:v>479.98099999999999</c:v>
                </c:pt>
                <c:pt idx="2">
                  <c:v>458.971</c:v>
                </c:pt>
                <c:pt idx="3">
                  <c:v>463.22500000000002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56A-4376-BF1A-FF4D4240D9F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KJØL'!$B$15:$J$15</c:f>
              <c:numCache>
                <c:formatCode>0.00</c:formatCode>
                <c:ptCount val="9"/>
                <c:pt idx="0">
                  <c:v>51.942999999999998</c:v>
                </c:pt>
                <c:pt idx="1">
                  <c:v>52.847999999999999</c:v>
                </c:pt>
                <c:pt idx="2">
                  <c:v>52.143000000000001</c:v>
                </c:pt>
                <c:pt idx="3">
                  <c:v>53.070999999999998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56A-4376-BF1A-FF4D4240D9F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KJØL'!$B$16:$J$16</c:f>
              <c:numCache>
                <c:formatCode>0.00</c:formatCode>
                <c:ptCount val="9"/>
                <c:pt idx="0">
                  <c:v>314.42099999999999</c:v>
                </c:pt>
                <c:pt idx="1">
                  <c:v>305.36900000000003</c:v>
                </c:pt>
                <c:pt idx="2">
                  <c:v>307.005</c:v>
                </c:pt>
                <c:pt idx="3">
                  <c:v>314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56A-4376-BF1A-FF4D4240D9F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KJØL'!$B$17:$J$17</c:f>
              <c:numCache>
                <c:formatCode>0.00</c:formatCode>
                <c:ptCount val="9"/>
                <c:pt idx="0">
                  <c:v>435.928</c:v>
                </c:pt>
                <c:pt idx="1">
                  <c:v>460.74599999999998</c:v>
                </c:pt>
                <c:pt idx="2">
                  <c:v>459.59899999999999</c:v>
                </c:pt>
                <c:pt idx="3">
                  <c:v>455.98399999999998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56A-4376-BF1A-FF4D4240D9F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KJØL'!$B$18:$J$18</c:f>
              <c:numCache>
                <c:formatCode>0.00</c:formatCode>
                <c:ptCount val="9"/>
                <c:pt idx="0">
                  <c:v>9.1940000000000008</c:v>
                </c:pt>
                <c:pt idx="1">
                  <c:v>8.74</c:v>
                </c:pt>
                <c:pt idx="2">
                  <c:v>9.5220000000000002</c:v>
                </c:pt>
                <c:pt idx="3">
                  <c:v>9.0370000000000008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56A-4376-BF1A-FF4D4240D9F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KJØL'!$B$19:$J$19</c:f>
              <c:numCache>
                <c:formatCode>0.00</c:formatCode>
                <c:ptCount val="9"/>
                <c:pt idx="0">
                  <c:v>319.64699999999999</c:v>
                </c:pt>
                <c:pt idx="1">
                  <c:v>313.63400000000001</c:v>
                </c:pt>
                <c:pt idx="2">
                  <c:v>326.44</c:v>
                </c:pt>
                <c:pt idx="3">
                  <c:v>325.32299999999998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56A-4376-BF1A-FF4D4240D9F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KJØL'!$B$20:$J$20</c:f>
              <c:numCache>
                <c:formatCode>0.00</c:formatCode>
                <c:ptCount val="9"/>
                <c:pt idx="0">
                  <c:v>6.05</c:v>
                </c:pt>
                <c:pt idx="1">
                  <c:v>5.66</c:v>
                </c:pt>
                <c:pt idx="2">
                  <c:v>6.3630000000000004</c:v>
                </c:pt>
                <c:pt idx="3">
                  <c:v>6.1740000000000004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56A-4376-BF1A-FF4D4240D9F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KJØL'!$B$21:$J$21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56A-4376-BF1A-FF4D4240D9F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KJØL'!$B$22:$J$22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56A-4376-BF1A-FF4D4240D9F0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KJØL'!$B$23:$J$23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56A-4376-BF1A-FF4D4240D9F0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KJØL'!$B$24:$J$24</c:f>
              <c:numCache>
                <c:formatCode>0.00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56A-4376-BF1A-FF4D4240D9F0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56A-4376-BF1A-FF4D4240D9F0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56A-4376-BF1A-FF4D4240D9F0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56A-4376-BF1A-FF4D4240D9F0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56A-4376-BF1A-FF4D4240D9F0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56A-4376-BF1A-FF4D4240D9F0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56A-4376-BF1A-FF4D4240D9F0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56A-4376-BF1A-FF4D4240D9F0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56A-4376-BF1A-FF4D4240D9F0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56A-4376-BF1A-FF4D4240D9F0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56A-4376-BF1A-FF4D4240D9F0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56A-4376-BF1A-FF4D4240D9F0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56A-4376-BF1A-FF4D4240D9F0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56A-4376-BF1A-FF4D4240D9F0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56A-4376-BF1A-FF4D4240D9F0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56A-4376-BF1A-FF4D4240D9F0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56A-4376-BF1A-FF4D4240D9F0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56A-4376-BF1A-FF4D4240D9F0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56A-4376-BF1A-FF4D4240D9F0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56A-4376-BF1A-FF4D4240D9F0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KJØL'!$B$44:$J$44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56A-4376-BF1A-FF4D4240D9F0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KJØL'!$B$45:$J$45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56A-4376-BF1A-FF4D4240D9F0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56A-4376-BF1A-FF4D4240D9F0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56A-4376-BF1A-FF4D4240D9F0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56A-4376-BF1A-FF4D4240D9F0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56A-4376-BF1A-FF4D4240D9F0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56A-4376-BF1A-FF4D4240D9F0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56A-4376-BF1A-FF4D4240D9F0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56A-4376-BF1A-FF4D4240D9F0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56A-4376-BF1A-FF4D4240D9F0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56A-4376-BF1A-FF4D4240D9F0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56A-4376-BF1A-FF4D4240D9F0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56A-4376-BF1A-FF4D4240D9F0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56A-4376-BF1A-FF4D4240D9F0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KJØL'!$B$58:$J$58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56A-4376-BF1A-FF4D4240D9F0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KJØL'!$B$59:$J$59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56A-4376-BF1A-FF4D4240D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104640"/>
        <c:axId val="117106560"/>
      </c:scatterChart>
      <c:valAx>
        <c:axId val="1171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6560"/>
        <c:crosses val="autoZero"/>
        <c:crossBetween val="midCat"/>
      </c:valAx>
      <c:valAx>
        <c:axId val="11710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104640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KJØL'!$B$66:$J$66</c:f>
              <c:numCache>
                <c:formatCode>0.00</c:formatCode>
                <c:ptCount val="9"/>
                <c:pt idx="0">
                  <c:v>100</c:v>
                </c:pt>
                <c:pt idx="1">
                  <c:v>100.93478104551666</c:v>
                </c:pt>
                <c:pt idx="2">
                  <c:v>103.63486014237435</c:v>
                </c:pt>
                <c:pt idx="3">
                  <c:v>104.01596318400806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EB-411A-9A06-7E49EC75717E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KJØL'!$B$67:$J$67</c:f>
              <c:numCache>
                <c:formatCode>0.00</c:formatCode>
                <c:ptCount val="9"/>
                <c:pt idx="0">
                  <c:v>100</c:v>
                </c:pt>
                <c:pt idx="1">
                  <c:v>80.676006341106643</c:v>
                </c:pt>
                <c:pt idx="2">
                  <c:v>97.501738128805982</c:v>
                </c:pt>
                <c:pt idx="3">
                  <c:v>98.886952618415265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CEB-411A-9A06-7E49EC75717E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KJØL'!$B$68:$J$68</c:f>
              <c:numCache>
                <c:formatCode>0.00</c:formatCode>
                <c:ptCount val="9"/>
                <c:pt idx="0">
                  <c:v>100</c:v>
                </c:pt>
                <c:pt idx="1">
                  <c:v>102.52211281708945</c:v>
                </c:pt>
                <c:pt idx="2">
                  <c:v>109.91947596795728</c:v>
                </c:pt>
                <c:pt idx="3">
                  <c:v>108.52386515353804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CEB-411A-9A06-7E49EC75717E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KJØL'!$B$69:$J$69</c:f>
              <c:numCache>
                <c:formatCode>0.00</c:formatCode>
                <c:ptCount val="9"/>
                <c:pt idx="0">
                  <c:v>100</c:v>
                </c:pt>
                <c:pt idx="1">
                  <c:v>91.821474471316762</c:v>
                </c:pt>
                <c:pt idx="2">
                  <c:v>96.804533239864483</c:v>
                </c:pt>
                <c:pt idx="3">
                  <c:v>93.772636990302615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CEB-411A-9A06-7E49EC75717E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KJØL'!$B$70:$J$70</c:f>
              <c:numCache>
                <c:formatCode>0.00</c:formatCode>
                <c:ptCount val="9"/>
                <c:pt idx="0">
                  <c:v>100</c:v>
                </c:pt>
                <c:pt idx="1">
                  <c:v>103.3784555078129</c:v>
                </c:pt>
                <c:pt idx="2">
                  <c:v>98.853315241387477</c:v>
                </c:pt>
                <c:pt idx="3">
                  <c:v>99.769543070677045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CEB-411A-9A06-7E49EC75717E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KJØL'!$B$71:$J$71</c:f>
              <c:numCache>
                <c:formatCode>0.00</c:formatCode>
                <c:ptCount val="9"/>
                <c:pt idx="0">
                  <c:v>100</c:v>
                </c:pt>
                <c:pt idx="1">
                  <c:v>101.74229443813412</c:v>
                </c:pt>
                <c:pt idx="2">
                  <c:v>100.38503744489151</c:v>
                </c:pt>
                <c:pt idx="3">
                  <c:v>102.17161118918814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CEB-411A-9A06-7E49EC75717E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KJØL'!$B$72:$J$72</c:f>
              <c:numCache>
                <c:formatCode>0.00</c:formatCode>
                <c:ptCount val="9"/>
                <c:pt idx="0">
                  <c:v>100</c:v>
                </c:pt>
                <c:pt idx="1">
                  <c:v>97.121057435731089</c:v>
                </c:pt>
                <c:pt idx="2">
                  <c:v>97.641378915530453</c:v>
                </c:pt>
                <c:pt idx="3">
                  <c:v>99.866103091078529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CEB-411A-9A06-7E49EC75717E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KJØL'!$B$73:$J$73</c:f>
              <c:numCache>
                <c:formatCode>0.00</c:formatCode>
                <c:ptCount val="9"/>
                <c:pt idx="0">
                  <c:v>100</c:v>
                </c:pt>
                <c:pt idx="1">
                  <c:v>105.69314198675011</c:v>
                </c:pt>
                <c:pt idx="2">
                  <c:v>105.43002514176654</c:v>
                </c:pt>
                <c:pt idx="3">
                  <c:v>104.60075975849223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CEB-411A-9A06-7E49EC75717E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KJØL'!$B$74:$J$74</c:f>
              <c:numCache>
                <c:formatCode>0.00</c:formatCode>
                <c:ptCount val="9"/>
                <c:pt idx="0">
                  <c:v>100</c:v>
                </c:pt>
                <c:pt idx="1">
                  <c:v>95.061996954535573</c:v>
                </c:pt>
                <c:pt idx="2">
                  <c:v>103.56754405046769</c:v>
                </c:pt>
                <c:pt idx="3">
                  <c:v>98.292364585599302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CEB-411A-9A06-7E49EC75717E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KJØL'!$B$75:$J$75</c:f>
              <c:numCache>
                <c:formatCode>0.00</c:formatCode>
                <c:ptCount val="9"/>
                <c:pt idx="0">
                  <c:v>100</c:v>
                </c:pt>
                <c:pt idx="1">
                  <c:v>98.118862370051971</c:v>
                </c:pt>
                <c:pt idx="2">
                  <c:v>102.12515681361</c:v>
                </c:pt>
                <c:pt idx="3">
                  <c:v>101.77570882880175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CEB-411A-9A06-7E49EC75717E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KJØL'!$B$76:$J$76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CEB-411A-9A06-7E49EC75717E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KJØL'!$B$77:$J$77</c:f>
              <c:numCache>
                <c:formatCode>0.00</c:formatCode>
                <c:ptCount val="9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CEB-411A-9A06-7E49EC75717E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KJØL'!$B$78:$J$78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CEB-411A-9A06-7E49EC75717E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CEB-411A-9A06-7E49EC75717E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CEB-411A-9A06-7E49EC75717E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CEB-411A-9A06-7E49EC75717E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CEB-411A-9A06-7E49EC75717E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CEB-411A-9A06-7E49EC75717E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CEB-411A-9A06-7E49EC75717E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CEB-411A-9A06-7E49EC75717E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CEB-411A-9A06-7E49EC75717E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CEB-411A-9A06-7E49EC75717E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CEB-411A-9A06-7E49EC75717E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CEB-411A-9A06-7E49EC75717E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CEB-411A-9A06-7E49EC75717E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CEB-411A-9A06-7E49EC75717E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CEB-411A-9A06-7E49EC75717E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CEB-411A-9A06-7E49EC75717E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CEB-411A-9A06-7E49EC75717E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BCEB-411A-9A06-7E49EC75717E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BCEB-411A-9A06-7E49EC75717E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CEB-411A-9A06-7E49EC75717E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BCEB-411A-9A06-7E49EC75717E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CEB-411A-9A06-7E49EC75717E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BCEB-411A-9A06-7E49EC75717E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BCEB-411A-9A06-7E49EC75717E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BCEB-411A-9A06-7E49EC75717E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BCEB-411A-9A06-7E49EC75717E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BCEB-411A-9A06-7E49EC75717E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BCEB-411A-9A06-7E49EC75717E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BCEB-411A-9A06-7E49EC75717E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BCEB-411A-9A06-7E49EC75717E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BCEB-411A-9A06-7E49EC75717E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BCEB-411A-9A06-7E49EC75717E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BCEB-411A-9A06-7E49EC75717E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BCEB-411A-9A06-7E49EC75717E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BCEB-411A-9A06-7E49EC75717E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BCEB-411A-9A06-7E49EC75717E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KJØL'!$B$114:$J$114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BCEB-411A-9A06-7E49EC75717E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KJØL'!$B$115:$J$115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BCEB-411A-9A06-7E49EC75717E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'Fraskilt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4.2247167055707839</c:v>
                  </c:pt>
                  <c:pt idx="2">
                    <c:v>2.418442817884582</c:v>
                  </c:pt>
                  <c:pt idx="3">
                    <c:v>2.3443030554768898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'Fraskilt KJØL'!$B$121:$J$121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4.2247167055707839</c:v>
                  </c:pt>
                  <c:pt idx="2">
                    <c:v>2.418442817884582</c:v>
                  </c:pt>
                  <c:pt idx="3">
                    <c:v>2.3443030554768898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KJØL'!$B$116:$J$116</c:f>
              <c:numCache>
                <c:formatCode>0.00</c:formatCode>
                <c:ptCount val="9"/>
                <c:pt idx="0">
                  <c:v>100</c:v>
                </c:pt>
                <c:pt idx="1">
                  <c:v>97.707018336804538</c:v>
                </c:pt>
                <c:pt idx="2">
                  <c:v>101.58630650866559</c:v>
                </c:pt>
                <c:pt idx="3">
                  <c:v>101.16755084701011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BCEB-411A-9A06-7E49EC75717E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KJØL'!$B$124:$J$124</c:f>
              <c:numCache>
                <c:formatCode>0.00</c:formatCode>
                <c:ptCount val="9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BCEB-411A-9A06-7E49EC75717E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KJØL'!$B$125:$J$125</c:f>
              <c:numCache>
                <c:formatCode>0.00</c:formatCode>
                <c:ptCount val="9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BCEB-411A-9A06-7E49EC75717E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KJØL'!$B$126:$J$126</c:f>
              <c:numCache>
                <c:formatCode>0.00</c:formatCode>
                <c:ptCount val="9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BCEB-411A-9A06-7E49EC75717E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'Fraskilt KJØL'!$B$8:$J$8</c:f>
              <c:numCache>
                <c:formatCode>General</c:formatCode>
                <c:ptCount val="9"/>
                <c:pt idx="0">
                  <c:v>0</c:v>
                </c:pt>
                <c:pt idx="1">
                  <c:v>72</c:v>
                </c:pt>
                <c:pt idx="2">
                  <c:v>120</c:v>
                </c:pt>
                <c:pt idx="3">
                  <c:v>168</c:v>
                </c:pt>
              </c:numCache>
            </c:numRef>
          </c:xVal>
          <c:yVal>
            <c:numRef>
              <c:f>'Fraskilt KJØL'!$B$127:$J$127</c:f>
              <c:numCache>
                <c:formatCode>0.00</c:formatCode>
                <c:ptCount val="9"/>
                <c:pt idx="0">
                  <c:v>115</c:v>
                </c:pt>
                <c:pt idx="1">
                  <c:v>115</c:v>
                </c:pt>
                <c:pt idx="2">
                  <c:v>115</c:v>
                </c:pt>
                <c:pt idx="3">
                  <c:v>115</c:v>
                </c:pt>
                <c:pt idx="4">
                  <c:v>115</c:v>
                </c:pt>
                <c:pt idx="5">
                  <c:v>115</c:v>
                </c:pt>
                <c:pt idx="6">
                  <c:v>115</c:v>
                </c:pt>
                <c:pt idx="7">
                  <c:v>115</c:v>
                </c:pt>
                <c:pt idx="8">
                  <c:v>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BCEB-411A-9A06-7E49EC75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652480"/>
        <c:axId val="117666944"/>
      </c:scatterChart>
      <c:valAx>
        <c:axId val="11765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66944"/>
        <c:crosses val="autoZero"/>
        <c:crossBetween val="midCat"/>
      </c:valAx>
      <c:valAx>
        <c:axId val="117666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65248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2" name="Diagram 1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3" name="Diagram 1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0</xdr:rowOff>
    </xdr:from>
    <xdr:to>
      <xdr:col>18</xdr:col>
      <xdr:colOff>9525</xdr:colOff>
      <xdr:row>40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6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65</xdr:row>
      <xdr:rowOff>0</xdr:rowOff>
    </xdr:from>
    <xdr:to>
      <xdr:col>22</xdr:col>
      <xdr:colOff>533400</xdr:colOff>
      <xdr:row>114</xdr:row>
      <xdr:rowOff>114300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6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\\ihelse.net\Organisasjon\HVNHBEMSDHRM\Reagenser%20og%20forbruksvarer\Pakningsvedlegg\Benkeanalyser\IA2A\ElisaRSRTM%20IA-2%20AbVersion%202-Rev%20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="70" zoomScaleNormal="70" workbookViewId="0">
      <selection activeCell="D20" sqref="D20:I20"/>
    </sheetView>
  </sheetViews>
  <sheetFormatPr baseColWidth="10" defaultColWidth="11.42578125" defaultRowHeight="12.75" x14ac:dyDescent="0.2"/>
  <cols>
    <col min="1" max="1" width="15.42578125" style="40" customWidth="1"/>
    <col min="2" max="2" width="11.42578125" style="40"/>
    <col min="3" max="3" width="31.42578125" style="40" bestFit="1" customWidth="1"/>
    <col min="4" max="8" width="11.42578125" style="40"/>
    <col min="9" max="9" width="14.42578125" style="40" customWidth="1"/>
    <col min="10" max="16384" width="11.42578125" style="40"/>
  </cols>
  <sheetData>
    <row r="1" spans="1:9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</row>
    <row r="2" spans="1:9" x14ac:dyDescent="0.2">
      <c r="A2" s="40" t="s">
        <v>83</v>
      </c>
      <c r="B2" s="40" t="str">
        <f>hiddenSheet!ekr_doktittel</f>
        <v>Holdbarhetsforsøk INA2A</v>
      </c>
      <c r="E2" s="40" t="s">
        <v>93</v>
      </c>
    </row>
    <row r="3" spans="1:9" ht="57" customHeight="1" x14ac:dyDescent="0.6">
      <c r="C3" s="144" t="s">
        <v>44</v>
      </c>
      <c r="D3" s="144"/>
      <c r="E3" s="144"/>
      <c r="F3" s="144"/>
      <c r="G3" s="144"/>
      <c r="H3" s="144"/>
      <c r="I3" s="144"/>
    </row>
    <row r="5" spans="1:9" ht="35.25" x14ac:dyDescent="0.5">
      <c r="C5" s="108" t="s">
        <v>45</v>
      </c>
      <c r="D5" s="108" t="s">
        <v>52</v>
      </c>
      <c r="E5" s="101"/>
      <c r="F5" s="101"/>
    </row>
    <row r="8" spans="1:9" ht="25.5" customHeight="1" x14ac:dyDescent="0.3">
      <c r="C8" s="105" t="s">
        <v>46</v>
      </c>
      <c r="D8" s="145" t="s">
        <v>110</v>
      </c>
      <c r="E8" s="146"/>
      <c r="F8" s="146"/>
      <c r="G8" s="146"/>
      <c r="H8" s="146"/>
      <c r="I8" s="147"/>
    </row>
    <row r="9" spans="1:9" ht="26.25" customHeight="1" x14ac:dyDescent="0.3">
      <c r="C9" s="105" t="s">
        <v>47</v>
      </c>
      <c r="D9" s="145" t="s">
        <v>143</v>
      </c>
      <c r="E9" s="146"/>
      <c r="F9" s="146"/>
      <c r="G9" s="146"/>
      <c r="H9" s="146"/>
      <c r="I9" s="147"/>
    </row>
    <row r="10" spans="1:9" ht="20.25" x14ac:dyDescent="0.3">
      <c r="C10" s="105" t="s">
        <v>48</v>
      </c>
      <c r="D10" s="148" t="s">
        <v>111</v>
      </c>
      <c r="E10" s="149"/>
      <c r="F10" s="149"/>
      <c r="G10" s="149"/>
      <c r="H10" s="149"/>
      <c r="I10" s="150"/>
    </row>
    <row r="11" spans="1:9" ht="14.25" x14ac:dyDescent="0.2">
      <c r="C11" s="128" t="s">
        <v>49</v>
      </c>
      <c r="D11" s="151"/>
      <c r="E11" s="152"/>
      <c r="F11" s="152"/>
      <c r="G11" s="152"/>
      <c r="H11" s="152"/>
      <c r="I11" s="153"/>
    </row>
    <row r="12" spans="1:9" ht="25.5" customHeight="1" x14ac:dyDescent="0.3">
      <c r="C12" s="105" t="s">
        <v>50</v>
      </c>
      <c r="D12" s="145" t="s">
        <v>112</v>
      </c>
      <c r="E12" s="146"/>
      <c r="F12" s="146"/>
      <c r="G12" s="146"/>
      <c r="H12" s="146"/>
      <c r="I12" s="147"/>
    </row>
    <row r="13" spans="1:9" ht="24.75" customHeight="1" x14ac:dyDescent="0.3">
      <c r="C13" s="105" t="s">
        <v>51</v>
      </c>
      <c r="D13" s="145" t="s">
        <v>113</v>
      </c>
      <c r="E13" s="146"/>
      <c r="F13" s="146"/>
      <c r="G13" s="146"/>
      <c r="H13" s="146"/>
      <c r="I13" s="147"/>
    </row>
    <row r="17" spans="3:9" ht="26.25" x14ac:dyDescent="0.4">
      <c r="C17" s="102" t="s">
        <v>97</v>
      </c>
    </row>
    <row r="19" spans="3:9" ht="13.5" thickBot="1" x14ac:dyDescent="0.25"/>
    <row r="20" spans="3:9" ht="81.75" thickBot="1" x14ac:dyDescent="0.25">
      <c r="C20" s="103" t="s">
        <v>98</v>
      </c>
      <c r="D20" s="141" t="s">
        <v>145</v>
      </c>
      <c r="E20" s="142"/>
      <c r="F20" s="142"/>
      <c r="G20" s="142"/>
      <c r="H20" s="142"/>
      <c r="I20" s="143"/>
    </row>
    <row r="21" spans="3:9" ht="41.25" thickBot="1" x14ac:dyDescent="0.25">
      <c r="C21" s="104" t="s">
        <v>99</v>
      </c>
      <c r="D21" s="141" t="s">
        <v>111</v>
      </c>
      <c r="E21" s="142"/>
      <c r="F21" s="142"/>
      <c r="G21" s="142"/>
      <c r="H21" s="142"/>
      <c r="I21" s="143"/>
    </row>
    <row r="22" spans="3:9" ht="41.25" thickBot="1" x14ac:dyDescent="0.25">
      <c r="C22" s="104" t="s">
        <v>100</v>
      </c>
      <c r="D22" s="141" t="s">
        <v>111</v>
      </c>
      <c r="E22" s="142"/>
      <c r="F22" s="142"/>
      <c r="G22" s="142"/>
      <c r="H22" s="142"/>
      <c r="I22" s="143"/>
    </row>
    <row r="23" spans="3:9" ht="21" thickBot="1" x14ac:dyDescent="0.25">
      <c r="C23" s="104" t="s">
        <v>101</v>
      </c>
      <c r="D23" s="141" t="s">
        <v>111</v>
      </c>
      <c r="E23" s="142"/>
      <c r="F23" s="142"/>
      <c r="G23" s="142"/>
      <c r="H23" s="142"/>
      <c r="I23" s="143"/>
    </row>
    <row r="24" spans="3:9" ht="21" thickBot="1" x14ac:dyDescent="0.25">
      <c r="C24" s="104" t="s">
        <v>102</v>
      </c>
      <c r="D24" s="141" t="s">
        <v>111</v>
      </c>
      <c r="E24" s="142"/>
      <c r="F24" s="142"/>
      <c r="G24" s="142"/>
      <c r="H24" s="142"/>
      <c r="I24" s="143"/>
    </row>
    <row r="28" spans="3:9" ht="26.25" x14ac:dyDescent="0.4">
      <c r="C28" s="102" t="s">
        <v>103</v>
      </c>
    </row>
    <row r="29" spans="3:9" x14ac:dyDescent="0.2">
      <c r="C29" s="100" t="s">
        <v>104</v>
      </c>
    </row>
    <row r="30" spans="3:9" x14ac:dyDescent="0.2">
      <c r="C30" s="129" t="s">
        <v>114</v>
      </c>
    </row>
  </sheetData>
  <mergeCells count="11">
    <mergeCell ref="C3:I3"/>
    <mergeCell ref="D9:I9"/>
    <mergeCell ref="D10:I11"/>
    <mergeCell ref="D12:I12"/>
    <mergeCell ref="D13:I13"/>
    <mergeCell ref="D8:I8"/>
    <mergeCell ref="D20:I20"/>
    <mergeCell ref="D21:I21"/>
    <mergeCell ref="D22:I22"/>
    <mergeCell ref="D23:I23"/>
    <mergeCell ref="D24:I24"/>
  </mergeCells>
  <hyperlinks>
    <hyperlink ref="C30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5"/>
  <sheetViews>
    <sheetView topLeftCell="A13" workbookViewId="0">
      <selection activeCell="F18" sqref="F18"/>
    </sheetView>
  </sheetViews>
  <sheetFormatPr baseColWidth="10" defaultColWidth="11.42578125" defaultRowHeight="12.75" x14ac:dyDescent="0.2"/>
  <cols>
    <col min="1" max="1" width="57.42578125" style="42" customWidth="1"/>
    <col min="2" max="2" width="20.28515625" style="42" customWidth="1"/>
    <col min="3" max="3" width="13" style="42" customWidth="1"/>
    <col min="4" max="4" width="13.28515625" style="42" customWidth="1"/>
    <col min="5" max="5" width="13.42578125" style="42" customWidth="1"/>
    <col min="6" max="6" width="13.5703125" style="42" customWidth="1"/>
    <col min="7" max="11" width="13.7109375" style="42" bestFit="1" customWidth="1"/>
    <col min="12" max="16384" width="11.42578125" style="42"/>
  </cols>
  <sheetData>
    <row r="1" spans="1: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</row>
    <row r="2" spans="1:8" x14ac:dyDescent="0.2">
      <c r="A2" s="40" t="s">
        <v>83</v>
      </c>
      <c r="B2" s="40" t="str">
        <f>hiddenSheet!ekr_doktittel</f>
        <v>Holdbarhetsforsøk INA2A</v>
      </c>
      <c r="C2" s="40"/>
      <c r="D2" s="40"/>
      <c r="E2" s="40"/>
      <c r="F2" s="40"/>
      <c r="G2" s="40"/>
      <c r="H2" s="40"/>
    </row>
    <row r="3" spans="1:8" ht="20.25" x14ac:dyDescent="0.3">
      <c r="A3" s="41" t="s">
        <v>43</v>
      </c>
      <c r="B3" s="41"/>
      <c r="C3" s="41"/>
      <c r="D3" s="41"/>
      <c r="E3" s="41"/>
      <c r="F3" s="41"/>
      <c r="G3" s="41"/>
    </row>
    <row r="4" spans="1:8" ht="20.25" x14ac:dyDescent="0.3">
      <c r="A4" s="43"/>
      <c r="B4" s="41"/>
      <c r="C4" s="41"/>
      <c r="D4" s="41"/>
      <c r="E4" s="41"/>
      <c r="F4" s="41"/>
      <c r="G4" s="41"/>
    </row>
    <row r="5" spans="1:8" ht="20.25" x14ac:dyDescent="0.3">
      <c r="A5" s="41" t="s">
        <v>53</v>
      </c>
      <c r="B5" s="44" t="s">
        <v>112</v>
      </c>
      <c r="C5" s="41"/>
      <c r="D5" s="41"/>
      <c r="E5" s="41"/>
      <c r="F5" s="41"/>
      <c r="G5" s="41"/>
    </row>
    <row r="6" spans="1:8" ht="15" x14ac:dyDescent="0.2">
      <c r="A6" s="45" t="s">
        <v>41</v>
      </c>
      <c r="B6" s="45"/>
      <c r="C6" s="45"/>
      <c r="D6" s="45"/>
      <c r="E6" s="45"/>
      <c r="F6" s="45"/>
      <c r="G6" s="45"/>
    </row>
    <row r="7" spans="1:8" ht="15" x14ac:dyDescent="0.2">
      <c r="A7" s="46" t="s">
        <v>115</v>
      </c>
      <c r="B7" s="47"/>
      <c r="C7" s="47"/>
      <c r="D7" s="47"/>
      <c r="E7" s="47"/>
      <c r="F7" s="47"/>
      <c r="G7" s="47"/>
    </row>
    <row r="8" spans="1:8" ht="15" x14ac:dyDescent="0.2">
      <c r="A8" s="45"/>
      <c r="B8" s="47"/>
      <c r="C8" s="47"/>
      <c r="D8" s="45"/>
      <c r="E8" s="45"/>
      <c r="F8" s="45"/>
      <c r="G8" s="45"/>
    </row>
    <row r="9" spans="1:8" ht="15" x14ac:dyDescent="0.2">
      <c r="A9" s="45" t="s">
        <v>42</v>
      </c>
      <c r="B9" s="47"/>
      <c r="C9" s="47"/>
      <c r="D9" s="47"/>
      <c r="E9" s="47"/>
      <c r="F9" s="47"/>
      <c r="G9" s="47"/>
    </row>
    <row r="10" spans="1:8" ht="15" x14ac:dyDescent="0.2">
      <c r="A10" s="46" t="s">
        <v>116</v>
      </c>
      <c r="B10" s="47"/>
      <c r="C10" s="47"/>
      <c r="D10" s="47"/>
      <c r="E10" s="47"/>
      <c r="F10" s="47"/>
      <c r="G10" s="47"/>
    </row>
    <row r="11" spans="1:8" ht="15" x14ac:dyDescent="0.2">
      <c r="A11" s="45"/>
      <c r="B11" s="47"/>
      <c r="C11" s="47"/>
      <c r="D11" s="47"/>
      <c r="E11" s="45"/>
      <c r="F11" s="45"/>
      <c r="G11" s="45"/>
    </row>
    <row r="12" spans="1:8" ht="15" x14ac:dyDescent="0.2">
      <c r="A12" s="45" t="s">
        <v>88</v>
      </c>
      <c r="B12" s="47"/>
      <c r="C12" s="47"/>
      <c r="D12" s="47"/>
      <c r="E12" s="47"/>
      <c r="F12" s="47"/>
      <c r="G12" s="47"/>
    </row>
    <row r="13" spans="1:8" ht="15.75" x14ac:dyDescent="0.25">
      <c r="A13" s="46" t="s">
        <v>144</v>
      </c>
      <c r="B13" s="47"/>
      <c r="C13" s="47"/>
      <c r="D13" s="47"/>
      <c r="E13" s="47"/>
      <c r="F13" s="47"/>
      <c r="G13" s="47"/>
    </row>
    <row r="14" spans="1:8" ht="15" x14ac:dyDescent="0.2">
      <c r="A14" s="45"/>
      <c r="B14" s="45"/>
      <c r="C14" s="45"/>
      <c r="D14" s="45"/>
      <c r="E14" s="45"/>
      <c r="F14" s="45"/>
      <c r="G14" s="45"/>
    </row>
    <row r="15" spans="1:8" ht="15" x14ac:dyDescent="0.2">
      <c r="A15" s="45" t="s">
        <v>35</v>
      </c>
      <c r="B15" s="45"/>
      <c r="C15" s="45"/>
      <c r="D15" s="45"/>
      <c r="E15" s="45"/>
      <c r="F15" s="45"/>
      <c r="G15" s="45"/>
    </row>
    <row r="16" spans="1:8" ht="15" x14ac:dyDescent="0.2">
      <c r="A16" s="48" t="s">
        <v>117</v>
      </c>
      <c r="B16" s="49" t="s">
        <v>32</v>
      </c>
      <c r="C16" s="49"/>
      <c r="D16" s="49"/>
      <c r="E16" s="45"/>
      <c r="F16" s="45"/>
      <c r="G16" s="45"/>
    </row>
    <row r="17" spans="1:10" ht="15" x14ac:dyDescent="0.2">
      <c r="A17" s="48"/>
      <c r="B17" s="49" t="s">
        <v>34</v>
      </c>
      <c r="C17" s="50"/>
      <c r="D17" s="51"/>
      <c r="E17" s="45"/>
      <c r="F17" s="45"/>
      <c r="G17" s="47"/>
    </row>
    <row r="18" spans="1:10" ht="15" x14ac:dyDescent="0.2">
      <c r="A18" s="48"/>
      <c r="B18" s="52" t="s">
        <v>33</v>
      </c>
      <c r="C18" s="53"/>
      <c r="D18" s="54"/>
      <c r="E18" s="45"/>
      <c r="F18" s="45"/>
      <c r="G18" s="45"/>
    </row>
    <row r="19" spans="1:10" ht="15" x14ac:dyDescent="0.2">
      <c r="A19" s="45"/>
      <c r="B19" s="45"/>
      <c r="C19" s="45"/>
      <c r="D19" s="45"/>
      <c r="E19" s="45"/>
      <c r="F19" s="45"/>
      <c r="G19" s="45"/>
    </row>
    <row r="20" spans="1:10" ht="15" x14ac:dyDescent="0.2">
      <c r="A20" s="45" t="s">
        <v>37</v>
      </c>
      <c r="B20" s="45"/>
      <c r="C20" s="45"/>
      <c r="D20" s="45"/>
      <c r="E20" s="45"/>
      <c r="F20" s="45"/>
      <c r="G20" s="45"/>
    </row>
    <row r="21" spans="1:10" ht="15" x14ac:dyDescent="0.2">
      <c r="A21" s="48"/>
      <c r="B21" s="49" t="s">
        <v>36</v>
      </c>
      <c r="C21" s="45"/>
      <c r="D21" s="45"/>
      <c r="E21" s="45"/>
      <c r="F21" s="45"/>
      <c r="G21" s="45"/>
    </row>
    <row r="22" spans="1:10" ht="15" x14ac:dyDescent="0.2">
      <c r="A22" s="48"/>
      <c r="B22" s="49" t="s">
        <v>39</v>
      </c>
      <c r="C22" s="45"/>
      <c r="D22" s="45"/>
      <c r="E22" s="45"/>
      <c r="F22" s="45"/>
      <c r="G22" s="45"/>
    </row>
    <row r="23" spans="1:10" ht="15" x14ac:dyDescent="0.2">
      <c r="A23" s="48"/>
      <c r="B23" s="49" t="s">
        <v>38</v>
      </c>
      <c r="C23" s="45"/>
      <c r="D23" s="45"/>
      <c r="E23" s="45"/>
      <c r="F23" s="45"/>
      <c r="G23" s="45"/>
    </row>
    <row r="24" spans="1:10" ht="15" x14ac:dyDescent="0.2">
      <c r="A24" s="48" t="s">
        <v>118</v>
      </c>
      <c r="B24" s="49" t="s">
        <v>40</v>
      </c>
      <c r="C24" s="45"/>
      <c r="D24" s="45"/>
      <c r="E24" s="45"/>
      <c r="F24" s="45"/>
      <c r="G24" s="45"/>
    </row>
    <row r="25" spans="1:10" ht="15" x14ac:dyDescent="0.2">
      <c r="A25" s="45"/>
      <c r="B25" s="45"/>
      <c r="C25" s="45"/>
      <c r="D25" s="45"/>
      <c r="E25" s="45"/>
      <c r="F25" s="45"/>
      <c r="G25" s="45"/>
    </row>
    <row r="26" spans="1:10" ht="15" x14ac:dyDescent="0.2">
      <c r="A26" s="45" t="s">
        <v>54</v>
      </c>
      <c r="B26" s="45"/>
      <c r="C26" s="45"/>
      <c r="D26" s="45"/>
      <c r="E26" s="45"/>
      <c r="F26" s="45"/>
      <c r="G26" s="45"/>
    </row>
    <row r="27" spans="1:10" ht="15.75" x14ac:dyDescent="0.25">
      <c r="A27" s="55" t="s">
        <v>55</v>
      </c>
      <c r="B27" s="49" t="s">
        <v>56</v>
      </c>
      <c r="C27" s="49" t="s">
        <v>57</v>
      </c>
      <c r="D27" s="49" t="s">
        <v>58</v>
      </c>
      <c r="E27" s="49" t="s">
        <v>59</v>
      </c>
      <c r="F27" s="49" t="s">
        <v>60</v>
      </c>
      <c r="G27" s="49" t="s">
        <v>61</v>
      </c>
      <c r="H27" s="49" t="s">
        <v>90</v>
      </c>
      <c r="I27" s="49" t="s">
        <v>91</v>
      </c>
      <c r="J27" s="49" t="s">
        <v>92</v>
      </c>
    </row>
    <row r="28" spans="1:10" ht="15" x14ac:dyDescent="0.2">
      <c r="A28" s="49" t="s">
        <v>89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15" x14ac:dyDescent="0.2">
      <c r="A29" s="49" t="s">
        <v>62</v>
      </c>
      <c r="B29" s="46" t="s">
        <v>119</v>
      </c>
      <c r="C29" s="46"/>
      <c r="D29" s="46"/>
      <c r="E29" s="46"/>
      <c r="F29" s="46"/>
      <c r="G29" s="46"/>
      <c r="H29" s="46"/>
      <c r="I29" s="46"/>
      <c r="J29" s="46"/>
    </row>
    <row r="30" spans="1:10" ht="15" x14ac:dyDescent="0.2">
      <c r="A30" s="49" t="s">
        <v>63</v>
      </c>
      <c r="B30" s="46" t="s">
        <v>120</v>
      </c>
      <c r="C30" s="46" t="s">
        <v>121</v>
      </c>
      <c r="D30" s="46" t="s">
        <v>122</v>
      </c>
      <c r="E30" s="46" t="s">
        <v>123</v>
      </c>
      <c r="F30" s="46"/>
      <c r="G30" s="46"/>
      <c r="H30" s="46"/>
      <c r="I30" s="46"/>
      <c r="J30" s="46"/>
    </row>
    <row r="31" spans="1:10" ht="15" x14ac:dyDescent="0.2">
      <c r="A31" s="49" t="s">
        <v>64</v>
      </c>
      <c r="B31" s="46"/>
      <c r="C31" s="46"/>
      <c r="D31" s="46"/>
      <c r="E31" s="46"/>
      <c r="F31" s="46"/>
      <c r="G31" s="46"/>
      <c r="H31" s="46"/>
      <c r="I31" s="46"/>
      <c r="J31" s="46"/>
    </row>
    <row r="32" spans="1:10" ht="15.75" x14ac:dyDescent="0.25">
      <c r="A32" s="49" t="s">
        <v>65</v>
      </c>
      <c r="B32" s="46" t="s">
        <v>124</v>
      </c>
      <c r="C32" s="46"/>
      <c r="D32" s="46"/>
      <c r="E32" s="46"/>
      <c r="F32" s="46"/>
      <c r="G32" s="46"/>
      <c r="H32" s="46"/>
      <c r="I32" s="46"/>
      <c r="J32" s="46"/>
    </row>
    <row r="33" spans="1:10" ht="15.75" thickBot="1" x14ac:dyDescent="0.25">
      <c r="A33" s="56" t="s">
        <v>66</v>
      </c>
      <c r="B33" s="57" t="s">
        <v>125</v>
      </c>
      <c r="C33" s="57"/>
      <c r="D33" s="57"/>
      <c r="E33" s="57"/>
      <c r="F33" s="57"/>
      <c r="G33" s="57"/>
      <c r="H33" s="57"/>
      <c r="I33" s="57"/>
      <c r="J33" s="57"/>
    </row>
    <row r="34" spans="1:10" ht="15" x14ac:dyDescent="0.2">
      <c r="A34" s="58" t="s">
        <v>67</v>
      </c>
      <c r="B34" s="59"/>
      <c r="C34" s="59"/>
      <c r="D34" s="59"/>
      <c r="E34" s="59"/>
      <c r="F34" s="59"/>
      <c r="G34" s="60"/>
      <c r="H34" s="60"/>
      <c r="I34" s="60"/>
      <c r="J34" s="60"/>
    </row>
    <row r="35" spans="1:10" ht="15" x14ac:dyDescent="0.2">
      <c r="A35" s="61" t="s">
        <v>68</v>
      </c>
      <c r="B35" s="46">
        <v>2000</v>
      </c>
      <c r="C35" s="46"/>
      <c r="D35" s="46"/>
      <c r="E35" s="46"/>
      <c r="F35" s="46"/>
      <c r="G35" s="62"/>
      <c r="H35" s="62"/>
      <c r="I35" s="62"/>
      <c r="J35" s="62"/>
    </row>
    <row r="36" spans="1:10" ht="15" x14ac:dyDescent="0.2">
      <c r="A36" s="61" t="s">
        <v>69</v>
      </c>
      <c r="B36" s="46">
        <v>20</v>
      </c>
      <c r="C36" s="46"/>
      <c r="D36" s="46"/>
      <c r="E36" s="46"/>
      <c r="F36" s="46"/>
      <c r="G36" s="62"/>
      <c r="H36" s="62"/>
      <c r="I36" s="62"/>
      <c r="J36" s="62"/>
    </row>
    <row r="37" spans="1:10" ht="15.75" thickBot="1" x14ac:dyDescent="0.25">
      <c r="A37" s="63" t="s">
        <v>70</v>
      </c>
      <c r="B37" s="64">
        <v>10</v>
      </c>
      <c r="C37" s="64"/>
      <c r="D37" s="64"/>
      <c r="E37" s="64"/>
      <c r="F37" s="64"/>
      <c r="G37" s="65"/>
      <c r="H37" s="65"/>
      <c r="I37" s="65"/>
      <c r="J37" s="65"/>
    </row>
    <row r="38" spans="1:10" ht="15" x14ac:dyDescent="0.2">
      <c r="A38" s="66" t="s">
        <v>71</v>
      </c>
      <c r="B38" s="66"/>
      <c r="C38" s="66"/>
      <c r="D38" s="66"/>
      <c r="E38" s="66"/>
      <c r="F38" s="66"/>
      <c r="G38" s="66"/>
      <c r="H38" s="66"/>
      <c r="I38" s="66"/>
      <c r="J38" s="66"/>
    </row>
    <row r="39" spans="1:10" ht="18" x14ac:dyDescent="0.2">
      <c r="A39" s="49" t="s">
        <v>72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5" x14ac:dyDescent="0.2">
      <c r="A40" s="49" t="s">
        <v>31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5" x14ac:dyDescent="0.2">
      <c r="A41" s="49" t="s">
        <v>73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10" ht="15.75" x14ac:dyDescent="0.25">
      <c r="A42" s="49" t="s">
        <v>74</v>
      </c>
      <c r="B42" s="130" t="s">
        <v>126</v>
      </c>
      <c r="C42" s="46"/>
      <c r="D42" s="46"/>
      <c r="E42" s="46"/>
      <c r="F42" s="46"/>
      <c r="G42" s="46"/>
      <c r="H42" s="46"/>
      <c r="I42" s="46"/>
      <c r="J42" s="46"/>
    </row>
    <row r="43" spans="1:10" ht="15" x14ac:dyDescent="0.2">
      <c r="A43" s="49" t="s">
        <v>75</v>
      </c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5" x14ac:dyDescent="0.2">
      <c r="A44" s="45"/>
      <c r="B44" s="45"/>
      <c r="C44" s="45"/>
      <c r="D44" s="45"/>
      <c r="E44" s="45"/>
      <c r="F44" s="45"/>
      <c r="G44" s="45"/>
    </row>
    <row r="45" spans="1:10" ht="15" x14ac:dyDescent="0.2">
      <c r="A45" s="154" t="s">
        <v>76</v>
      </c>
      <c r="B45" s="154"/>
      <c r="C45" s="154"/>
      <c r="D45" s="154"/>
      <c r="E45" s="154"/>
      <c r="F45" s="154"/>
      <c r="G45" s="154"/>
    </row>
  </sheetData>
  <mergeCells count="1">
    <mergeCell ref="A45:G45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4"/>
  <sheetViews>
    <sheetView workbookViewId="0"/>
  </sheetViews>
  <sheetFormatPr baseColWidth="10" defaultRowHeight="12.75" x14ac:dyDescent="0.2"/>
  <sheetData>
    <row r="1" spans="1:2" x14ac:dyDescent="0.2">
      <c r="A1">
        <v>-10</v>
      </c>
      <c r="B1" s="76" t="s">
        <v>82</v>
      </c>
    </row>
    <row r="2" spans="1:2" x14ac:dyDescent="0.2">
      <c r="A2" t="s">
        <v>79</v>
      </c>
      <c r="B2" s="76" t="s">
        <v>108</v>
      </c>
    </row>
    <row r="3" spans="1:2" x14ac:dyDescent="0.2">
      <c r="A3" t="s">
        <v>107</v>
      </c>
      <c r="B3" s="76" t="s">
        <v>106</v>
      </c>
    </row>
    <row r="4" spans="1:2" x14ac:dyDescent="0.2">
      <c r="A4" t="s">
        <v>147</v>
      </c>
      <c r="B4" s="76" t="s">
        <v>146</v>
      </c>
    </row>
    <row r="5" spans="1:2" x14ac:dyDescent="0.2">
      <c r="A5" t="s">
        <v>148</v>
      </c>
      <c r="B5" s="76" t="s">
        <v>96</v>
      </c>
    </row>
    <row r="6" spans="1:2" x14ac:dyDescent="0.2">
      <c r="A6" t="s">
        <v>149</v>
      </c>
      <c r="B6" s="76" t="s">
        <v>109</v>
      </c>
    </row>
    <row r="7" spans="1:2" x14ac:dyDescent="0.2">
      <c r="A7" t="s">
        <v>80</v>
      </c>
    </row>
    <row r="8" spans="1:2" x14ac:dyDescent="0.2">
      <c r="A8" t="s">
        <v>80</v>
      </c>
    </row>
    <row r="9" spans="1:2" x14ac:dyDescent="0.2">
      <c r="A9" t="s">
        <v>80</v>
      </c>
    </row>
    <row r="10" spans="1:2" x14ac:dyDescent="0.2">
      <c r="A10" t="s">
        <v>80</v>
      </c>
    </row>
    <row r="11" spans="1:2" x14ac:dyDescent="0.2">
      <c r="A11" t="s">
        <v>80</v>
      </c>
    </row>
    <row r="12" spans="1:2" x14ac:dyDescent="0.2">
      <c r="A12">
        <v>0</v>
      </c>
    </row>
    <row r="13" spans="1:2" x14ac:dyDescent="0.2">
      <c r="A13" t="s">
        <v>150</v>
      </c>
    </row>
    <row r="14" spans="1:2" x14ac:dyDescent="0.2">
      <c r="A14">
        <v>2.2000000000000002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E9827"/>
  <sheetViews>
    <sheetView topLeftCell="A67" zoomScaleNormal="100" workbookViewId="0">
      <selection activeCell="E22" sqref="E22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6" t="s">
        <v>94</v>
      </c>
      <c r="J1" s="97"/>
      <c r="K1" s="99" t="s">
        <v>105</v>
      </c>
      <c r="L1" s="97"/>
      <c r="M1" s="97"/>
    </row>
    <row r="2" spans="1:18" x14ac:dyDescent="0.2">
      <c r="A2" s="40" t="s">
        <v>83</v>
      </c>
      <c r="B2" s="40" t="str">
        <f>hiddenSheet!ekr_doktittel</f>
        <v>Holdbarhetsforsøk INA2A</v>
      </c>
      <c r="C2" s="40"/>
      <c r="D2" s="40"/>
      <c r="E2" s="40"/>
      <c r="F2" s="40"/>
      <c r="G2" s="40"/>
      <c r="H2" s="40"/>
      <c r="I2" s="96" t="s">
        <v>95</v>
      </c>
      <c r="J2" s="97"/>
      <c r="K2" s="98"/>
      <c r="L2" s="106"/>
      <c r="M2" s="106"/>
      <c r="N2" s="107"/>
      <c r="O2" s="107"/>
      <c r="P2" s="107"/>
    </row>
    <row r="3" spans="1:18" ht="23.25" x14ac:dyDescent="0.35">
      <c r="A3" s="9" t="s">
        <v>13</v>
      </c>
      <c r="B3" s="10"/>
      <c r="C3" s="158" t="s">
        <v>127</v>
      </c>
      <c r="D3" s="159"/>
      <c r="E3" s="159"/>
      <c r="F3" s="159"/>
      <c r="G3" s="159"/>
      <c r="H3" s="159"/>
      <c r="I3" s="159"/>
      <c r="J3" s="159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7"/>
      <c r="B7" s="127" t="s">
        <v>0</v>
      </c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6</v>
      </c>
      <c r="I7" s="127" t="s">
        <v>27</v>
      </c>
      <c r="J7" s="127" t="s">
        <v>28</v>
      </c>
      <c r="K7" s="77"/>
      <c r="L7" s="78"/>
      <c r="M7" s="78"/>
      <c r="N7" s="78"/>
      <c r="O7" s="78"/>
      <c r="P7" s="78"/>
      <c r="Q7" s="78"/>
      <c r="R7" s="78"/>
    </row>
    <row r="8" spans="1:18" ht="15.75" thickBot="1" x14ac:dyDescent="0.3">
      <c r="A8" s="79" t="s">
        <v>12</v>
      </c>
      <c r="B8" s="123">
        <v>0</v>
      </c>
      <c r="C8" s="124">
        <v>72</v>
      </c>
      <c r="D8" s="124">
        <v>120</v>
      </c>
      <c r="E8" s="124">
        <v>168</v>
      </c>
      <c r="F8" s="124"/>
      <c r="G8" s="124"/>
      <c r="H8" s="125"/>
      <c r="I8" s="124"/>
      <c r="J8" s="126"/>
      <c r="K8" s="80"/>
      <c r="L8" s="77"/>
      <c r="M8" s="77"/>
      <c r="N8" s="77"/>
      <c r="O8" s="77"/>
      <c r="P8" s="77"/>
      <c r="Q8" s="77"/>
      <c r="R8" s="77"/>
    </row>
    <row r="9" spans="1:18" ht="15.75" thickBot="1" x14ac:dyDescent="0.3">
      <c r="A9" s="81" t="s">
        <v>20</v>
      </c>
      <c r="B9" s="160" t="s">
        <v>21</v>
      </c>
      <c r="C9" s="161"/>
      <c r="D9" s="161"/>
      <c r="E9" s="161"/>
      <c r="F9" s="161"/>
      <c r="G9" s="161"/>
      <c r="H9" s="161"/>
      <c r="I9" s="162"/>
      <c r="J9" s="163"/>
      <c r="K9" s="80"/>
      <c r="L9" s="77"/>
      <c r="M9" s="77"/>
      <c r="N9" s="77"/>
      <c r="O9" s="77"/>
      <c r="P9" s="77"/>
      <c r="Q9" s="77"/>
      <c r="R9" s="77"/>
    </row>
    <row r="10" spans="1:18" ht="15" x14ac:dyDescent="0.25">
      <c r="A10" s="82">
        <v>1</v>
      </c>
      <c r="B10" s="91">
        <v>27.814</v>
      </c>
      <c r="C10" s="92">
        <v>28.780999999999999</v>
      </c>
      <c r="D10" s="92">
        <v>32.884999999999998</v>
      </c>
      <c r="E10" s="92">
        <v>35.043999999999997</v>
      </c>
      <c r="F10" s="92"/>
      <c r="G10" s="92"/>
      <c r="H10" s="92"/>
      <c r="I10" s="92"/>
      <c r="J10" s="109"/>
      <c r="K10" s="77"/>
      <c r="L10" s="77"/>
      <c r="M10" s="77"/>
      <c r="N10" s="77"/>
      <c r="O10" s="77"/>
      <c r="P10" s="77"/>
      <c r="Q10" s="77"/>
      <c r="R10" s="77"/>
    </row>
    <row r="11" spans="1:18" ht="15" x14ac:dyDescent="0.25">
      <c r="A11" s="83">
        <v>2</v>
      </c>
      <c r="B11" s="93">
        <v>775.25900000000001</v>
      </c>
      <c r="C11" s="94">
        <v>763.17</v>
      </c>
      <c r="D11" s="94">
        <v>766.35500000000002</v>
      </c>
      <c r="E11" s="94">
        <v>780.93799999999999</v>
      </c>
      <c r="F11" s="94"/>
      <c r="G11" s="94"/>
      <c r="H11" s="94"/>
      <c r="I11" s="94"/>
      <c r="J11" s="110"/>
      <c r="K11" s="77"/>
      <c r="L11" s="77"/>
      <c r="M11" s="77"/>
      <c r="N11" s="77"/>
      <c r="O11" s="77"/>
      <c r="P11" s="77"/>
      <c r="Q11" s="77"/>
      <c r="R11" s="77"/>
    </row>
    <row r="12" spans="1:18" ht="15" x14ac:dyDescent="0.25">
      <c r="A12" s="83">
        <v>3</v>
      </c>
      <c r="B12" s="93">
        <v>47.936</v>
      </c>
      <c r="C12" s="94">
        <v>52.396999999999998</v>
      </c>
      <c r="D12" s="94">
        <v>54.393999999999998</v>
      </c>
      <c r="E12" s="94">
        <v>52.433999999999997</v>
      </c>
      <c r="F12" s="94"/>
      <c r="G12" s="94"/>
      <c r="H12" s="94"/>
      <c r="I12" s="94"/>
      <c r="J12" s="110"/>
      <c r="K12" s="77"/>
      <c r="L12" s="77"/>
      <c r="M12" s="77"/>
      <c r="N12" s="77"/>
      <c r="O12" s="77"/>
      <c r="P12" s="77"/>
      <c r="Q12" s="77"/>
      <c r="R12" s="77"/>
    </row>
    <row r="13" spans="1:18" ht="15" x14ac:dyDescent="0.25">
      <c r="A13" s="83">
        <v>4</v>
      </c>
      <c r="B13" s="93">
        <v>17.117999999999999</v>
      </c>
      <c r="C13" s="94">
        <v>20.106999999999999</v>
      </c>
      <c r="D13" s="94">
        <v>20.353999999999999</v>
      </c>
      <c r="E13" s="94">
        <v>21.509</v>
      </c>
      <c r="F13" s="94"/>
      <c r="G13" s="94"/>
      <c r="H13" s="94"/>
      <c r="I13" s="94"/>
      <c r="J13" s="110"/>
      <c r="K13" s="77"/>
      <c r="L13" s="77"/>
      <c r="M13" s="77"/>
      <c r="N13" s="77"/>
      <c r="O13" s="77"/>
      <c r="P13" s="77"/>
      <c r="Q13" s="77"/>
      <c r="R13" s="77"/>
    </row>
    <row r="14" spans="1:18" ht="15" x14ac:dyDescent="0.25">
      <c r="A14" s="83">
        <v>5</v>
      </c>
      <c r="B14" s="93">
        <v>464.29500000000002</v>
      </c>
      <c r="C14" s="94">
        <v>464.40800000000002</v>
      </c>
      <c r="D14" s="94">
        <v>483.36900000000003</v>
      </c>
      <c r="E14" s="94">
        <v>482.40100000000001</v>
      </c>
      <c r="F14" s="94"/>
      <c r="G14" s="94"/>
      <c r="H14" s="94"/>
      <c r="I14" s="94"/>
      <c r="J14" s="110"/>
      <c r="K14" s="77"/>
      <c r="L14" s="77"/>
      <c r="M14" s="77"/>
      <c r="N14" s="77"/>
      <c r="O14" s="77"/>
      <c r="P14" s="77"/>
      <c r="Q14" s="77"/>
      <c r="R14" s="77"/>
    </row>
    <row r="15" spans="1:18" ht="15" x14ac:dyDescent="0.25">
      <c r="A15" s="83">
        <v>6</v>
      </c>
      <c r="B15" s="93">
        <v>51.942999999999998</v>
      </c>
      <c r="C15" s="94">
        <v>53.502000000000002</v>
      </c>
      <c r="D15" s="94">
        <v>53.198</v>
      </c>
      <c r="E15" s="94">
        <v>53.271000000000001</v>
      </c>
      <c r="F15" s="94"/>
      <c r="G15" s="94"/>
      <c r="H15" s="94"/>
      <c r="I15" s="94"/>
      <c r="J15" s="110"/>
      <c r="K15" s="77"/>
      <c r="L15" s="77"/>
      <c r="M15" s="77"/>
      <c r="N15" s="77"/>
      <c r="O15" s="77"/>
      <c r="P15" s="77"/>
      <c r="Q15" s="77"/>
      <c r="R15" s="77"/>
    </row>
    <row r="16" spans="1:18" ht="15" x14ac:dyDescent="0.25">
      <c r="A16" s="83">
        <v>7</v>
      </c>
      <c r="B16" s="93">
        <v>314.42099999999999</v>
      </c>
      <c r="C16" s="94">
        <v>315.06400000000002</v>
      </c>
      <c r="D16" s="94">
        <v>320.053</v>
      </c>
      <c r="E16" s="94">
        <v>328.25099999999998</v>
      </c>
      <c r="F16" s="94"/>
      <c r="G16" s="94"/>
      <c r="H16" s="94"/>
      <c r="I16" s="94"/>
      <c r="J16" s="110"/>
      <c r="K16" s="77"/>
      <c r="L16" s="77"/>
      <c r="M16" s="77"/>
      <c r="N16" s="77"/>
      <c r="O16" s="77"/>
      <c r="P16" s="77"/>
      <c r="Q16" s="77"/>
      <c r="R16" s="77"/>
    </row>
    <row r="17" spans="1:18" ht="15" x14ac:dyDescent="0.25">
      <c r="A17" s="83">
        <v>8</v>
      </c>
      <c r="B17" s="93">
        <v>435.928</v>
      </c>
      <c r="C17" s="94">
        <v>434.97199999999998</v>
      </c>
      <c r="D17" s="94">
        <v>446.084</v>
      </c>
      <c r="E17" s="94">
        <v>432.95100000000002</v>
      </c>
      <c r="F17" s="94"/>
      <c r="G17" s="94"/>
      <c r="H17" s="94"/>
      <c r="I17" s="94"/>
      <c r="J17" s="110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83">
        <v>9</v>
      </c>
      <c r="B18" s="93">
        <v>9.1940000000000008</v>
      </c>
      <c r="C18" s="94">
        <v>9.9779999999999998</v>
      </c>
      <c r="D18" s="94">
        <v>9.2910000000000004</v>
      </c>
      <c r="E18" s="94">
        <v>9.2739999999999991</v>
      </c>
      <c r="F18" s="94"/>
      <c r="G18" s="94"/>
      <c r="H18" s="94"/>
      <c r="I18" s="94"/>
      <c r="J18" s="110"/>
      <c r="K18" s="77"/>
      <c r="L18" s="77"/>
      <c r="M18" s="77"/>
      <c r="N18" s="77"/>
      <c r="O18" s="77"/>
      <c r="P18" s="77"/>
      <c r="Q18" s="77"/>
      <c r="R18" s="77"/>
    </row>
    <row r="19" spans="1:18" ht="15" x14ac:dyDescent="0.25">
      <c r="A19" s="83">
        <v>10</v>
      </c>
      <c r="B19" s="93">
        <v>319.64699999999999</v>
      </c>
      <c r="C19" s="94">
        <v>301.44200000000001</v>
      </c>
      <c r="D19" s="94">
        <v>315.03899999999999</v>
      </c>
      <c r="E19" s="94">
        <v>339.33800000000002</v>
      </c>
      <c r="F19" s="94"/>
      <c r="G19" s="94"/>
      <c r="H19" s="94"/>
      <c r="I19" s="94"/>
      <c r="J19" s="110"/>
      <c r="K19" s="77"/>
      <c r="L19" s="77"/>
      <c r="M19" s="77"/>
      <c r="N19" s="77"/>
      <c r="O19" s="77"/>
      <c r="P19" s="77"/>
      <c r="Q19" s="77"/>
      <c r="R19" s="77"/>
    </row>
    <row r="20" spans="1:18" ht="15" x14ac:dyDescent="0.25">
      <c r="A20" s="83">
        <v>11</v>
      </c>
      <c r="B20" s="93">
        <v>6.05</v>
      </c>
      <c r="C20" s="94">
        <v>5.1239999999999997</v>
      </c>
      <c r="D20" s="94">
        <v>6.6449999999999996</v>
      </c>
      <c r="E20" s="94">
        <v>6.63</v>
      </c>
      <c r="F20" s="94"/>
      <c r="G20" s="94"/>
      <c r="H20" s="94"/>
      <c r="I20" s="94"/>
      <c r="J20" s="110"/>
      <c r="K20" s="77"/>
      <c r="L20" s="77"/>
      <c r="M20" s="77"/>
      <c r="N20" s="77"/>
      <c r="O20" s="77"/>
      <c r="P20" s="77"/>
      <c r="Q20" s="77"/>
      <c r="R20" s="77"/>
    </row>
    <row r="21" spans="1:18" ht="15" x14ac:dyDescent="0.25">
      <c r="A21" s="83">
        <v>12</v>
      </c>
      <c r="B21" s="93" t="s">
        <v>128</v>
      </c>
      <c r="C21" s="94" t="s">
        <v>128</v>
      </c>
      <c r="D21" s="94" t="s">
        <v>128</v>
      </c>
      <c r="E21" s="94" t="s">
        <v>128</v>
      </c>
      <c r="F21" s="94"/>
      <c r="G21" s="94"/>
      <c r="H21" s="94"/>
      <c r="I21" s="94"/>
      <c r="J21" s="110"/>
      <c r="K21" s="77"/>
      <c r="L21" s="77"/>
      <c r="M21" s="77"/>
      <c r="N21" s="77"/>
      <c r="O21" s="77"/>
      <c r="P21" s="77"/>
      <c r="Q21" s="77"/>
      <c r="R21" s="77"/>
    </row>
    <row r="22" spans="1:18" ht="15" x14ac:dyDescent="0.25">
      <c r="A22" s="83">
        <v>13</v>
      </c>
      <c r="B22" s="93"/>
      <c r="C22" s="94"/>
      <c r="D22" s="94"/>
      <c r="E22" s="94"/>
      <c r="F22" s="94"/>
      <c r="G22" s="94"/>
      <c r="H22" s="94"/>
      <c r="I22" s="94"/>
      <c r="J22" s="110"/>
      <c r="K22" s="77"/>
      <c r="L22" s="77"/>
      <c r="M22" s="77"/>
      <c r="N22" s="77"/>
      <c r="O22" s="77"/>
      <c r="P22" s="77"/>
      <c r="Q22" s="77"/>
      <c r="R22" s="77"/>
    </row>
    <row r="23" spans="1:18" ht="15" x14ac:dyDescent="0.25">
      <c r="A23" s="83">
        <v>14</v>
      </c>
      <c r="B23" s="93"/>
      <c r="C23" s="94"/>
      <c r="D23" s="94"/>
      <c r="E23" s="94"/>
      <c r="F23" s="94"/>
      <c r="G23" s="94"/>
      <c r="H23" s="94"/>
      <c r="I23" s="94"/>
      <c r="J23" s="110"/>
      <c r="K23" s="77"/>
      <c r="L23" s="77"/>
      <c r="M23" s="77"/>
      <c r="N23" s="77"/>
      <c r="O23" s="77"/>
      <c r="P23" s="77"/>
      <c r="Q23" s="77"/>
      <c r="R23" s="77"/>
    </row>
    <row r="24" spans="1:18" ht="15" x14ac:dyDescent="0.25">
      <c r="A24" s="83">
        <v>15</v>
      </c>
      <c r="B24" s="93"/>
      <c r="C24" s="94"/>
      <c r="D24" s="94"/>
      <c r="E24" s="94"/>
      <c r="F24" s="94"/>
      <c r="G24" s="94"/>
      <c r="H24" s="94"/>
      <c r="I24" s="94"/>
      <c r="J24" s="110"/>
      <c r="K24" s="77"/>
      <c r="L24" s="77"/>
      <c r="M24" s="77"/>
      <c r="N24" s="77"/>
      <c r="O24" s="77"/>
      <c r="P24" s="77"/>
      <c r="Q24" s="77"/>
      <c r="R24" s="77"/>
    </row>
    <row r="25" spans="1:18" ht="15" x14ac:dyDescent="0.25">
      <c r="A25" s="83">
        <v>16</v>
      </c>
      <c r="B25" s="111"/>
      <c r="C25" s="112"/>
      <c r="D25" s="112"/>
      <c r="E25" s="112"/>
      <c r="F25" s="112"/>
      <c r="G25" s="113"/>
      <c r="H25" s="113"/>
      <c r="I25" s="113"/>
      <c r="J25" s="110"/>
      <c r="K25" s="77"/>
      <c r="L25" s="77"/>
      <c r="M25" s="77"/>
      <c r="N25" s="77"/>
      <c r="O25" s="77"/>
      <c r="P25" s="77"/>
      <c r="Q25" s="77"/>
      <c r="R25" s="77"/>
    </row>
    <row r="26" spans="1:18" ht="15" x14ac:dyDescent="0.25">
      <c r="A26" s="83">
        <v>17</v>
      </c>
      <c r="B26" s="111"/>
      <c r="C26" s="112"/>
      <c r="D26" s="112"/>
      <c r="E26" s="112"/>
      <c r="F26" s="112"/>
      <c r="G26" s="113"/>
      <c r="H26" s="113"/>
      <c r="I26" s="113"/>
      <c r="J26" s="110"/>
      <c r="K26" s="77"/>
      <c r="L26" s="77"/>
      <c r="M26" s="77"/>
      <c r="N26" s="77"/>
      <c r="O26" s="77"/>
      <c r="P26" s="77"/>
      <c r="Q26" s="77"/>
      <c r="R26" s="77"/>
    </row>
    <row r="27" spans="1:18" ht="15" x14ac:dyDescent="0.25">
      <c r="A27" s="83">
        <v>18</v>
      </c>
      <c r="B27" s="111"/>
      <c r="C27" s="112"/>
      <c r="D27" s="112"/>
      <c r="E27" s="112"/>
      <c r="F27" s="112"/>
      <c r="G27" s="113"/>
      <c r="H27" s="113"/>
      <c r="I27" s="113"/>
      <c r="J27" s="110"/>
      <c r="K27" s="77"/>
      <c r="L27" s="77"/>
      <c r="M27" s="77"/>
      <c r="N27" s="77"/>
      <c r="O27" s="77"/>
      <c r="P27" s="77"/>
      <c r="Q27" s="77"/>
      <c r="R27" s="77"/>
    </row>
    <row r="28" spans="1:18" ht="15" x14ac:dyDescent="0.25">
      <c r="A28" s="83">
        <v>19</v>
      </c>
      <c r="B28" s="111"/>
      <c r="C28" s="112"/>
      <c r="D28" s="112"/>
      <c r="E28" s="112"/>
      <c r="F28" s="112"/>
      <c r="G28" s="113"/>
      <c r="H28" s="113"/>
      <c r="I28" s="113"/>
      <c r="J28" s="110"/>
      <c r="K28" s="77"/>
      <c r="L28" s="77"/>
      <c r="M28" s="77"/>
      <c r="N28" s="77"/>
      <c r="O28" s="77"/>
      <c r="P28" s="77"/>
      <c r="Q28" s="77"/>
      <c r="R28" s="77"/>
    </row>
    <row r="29" spans="1:18" ht="15" x14ac:dyDescent="0.25">
      <c r="A29" s="83">
        <v>20</v>
      </c>
      <c r="B29" s="111"/>
      <c r="C29" s="112"/>
      <c r="D29" s="112"/>
      <c r="E29" s="112"/>
      <c r="F29" s="112"/>
      <c r="G29" s="113"/>
      <c r="H29" s="113"/>
      <c r="I29" s="113"/>
      <c r="J29" s="110"/>
      <c r="K29" s="77"/>
      <c r="L29" s="77"/>
      <c r="M29" s="77"/>
      <c r="N29" s="77"/>
      <c r="O29" s="77"/>
      <c r="P29" s="77"/>
      <c r="Q29" s="77"/>
      <c r="R29" s="77"/>
    </row>
    <row r="30" spans="1:18" ht="15" x14ac:dyDescent="0.25">
      <c r="A30" s="83">
        <v>21</v>
      </c>
      <c r="B30" s="111"/>
      <c r="C30" s="112"/>
      <c r="D30" s="112"/>
      <c r="E30" s="112"/>
      <c r="F30" s="112"/>
      <c r="G30" s="113"/>
      <c r="H30" s="113"/>
      <c r="I30" s="113"/>
      <c r="J30" s="110"/>
      <c r="K30" s="77"/>
      <c r="L30" s="77"/>
      <c r="M30" s="77"/>
      <c r="N30" s="77"/>
      <c r="O30" s="77"/>
      <c r="P30" s="77"/>
      <c r="Q30" s="77"/>
      <c r="R30" s="77"/>
    </row>
    <row r="31" spans="1:18" ht="15" x14ac:dyDescent="0.25">
      <c r="A31" s="83">
        <v>22</v>
      </c>
      <c r="B31" s="111"/>
      <c r="C31" s="112"/>
      <c r="D31" s="112"/>
      <c r="E31" s="112"/>
      <c r="F31" s="112"/>
      <c r="G31" s="113"/>
      <c r="H31" s="113"/>
      <c r="I31" s="113"/>
      <c r="J31" s="110"/>
      <c r="K31" s="84"/>
      <c r="L31" s="84"/>
      <c r="M31" s="84"/>
      <c r="N31" s="84"/>
      <c r="O31" s="84"/>
      <c r="P31" s="84"/>
      <c r="Q31" s="84"/>
      <c r="R31" s="84"/>
    </row>
    <row r="32" spans="1:18" ht="15" x14ac:dyDescent="0.25">
      <c r="A32" s="83">
        <v>23</v>
      </c>
      <c r="B32" s="111"/>
      <c r="C32" s="112"/>
      <c r="D32" s="112"/>
      <c r="E32" s="112"/>
      <c r="F32" s="112"/>
      <c r="G32" s="113"/>
      <c r="H32" s="113"/>
      <c r="I32" s="113"/>
      <c r="J32" s="110"/>
      <c r="K32" s="84"/>
      <c r="L32" s="84"/>
      <c r="M32" s="84"/>
      <c r="N32" s="84"/>
      <c r="O32" s="84"/>
      <c r="P32" s="84"/>
      <c r="Q32" s="84"/>
      <c r="R32" s="84"/>
    </row>
    <row r="33" spans="1:18" ht="15" x14ac:dyDescent="0.25">
      <c r="A33" s="83">
        <v>24</v>
      </c>
      <c r="B33" s="111"/>
      <c r="C33" s="112"/>
      <c r="D33" s="112"/>
      <c r="E33" s="112"/>
      <c r="F33" s="112"/>
      <c r="G33" s="113"/>
      <c r="H33" s="113"/>
      <c r="I33" s="113"/>
      <c r="J33" s="110"/>
      <c r="K33" s="84"/>
      <c r="L33" s="84"/>
      <c r="M33" s="84"/>
      <c r="N33" s="84"/>
      <c r="O33" s="84"/>
      <c r="P33" s="84"/>
      <c r="Q33" s="84"/>
      <c r="R33" s="84"/>
    </row>
    <row r="34" spans="1:18" ht="15" x14ac:dyDescent="0.25">
      <c r="A34" s="83">
        <v>25</v>
      </c>
      <c r="B34" s="114"/>
      <c r="C34" s="115"/>
      <c r="D34" s="115"/>
      <c r="E34" s="115"/>
      <c r="F34" s="115"/>
      <c r="G34" s="113"/>
      <c r="H34" s="113"/>
      <c r="I34" s="113"/>
      <c r="J34" s="116"/>
      <c r="K34" s="84"/>
      <c r="L34" s="84"/>
      <c r="M34" s="84"/>
      <c r="N34" s="84"/>
      <c r="O34" s="84"/>
      <c r="P34" s="84"/>
      <c r="Q34" s="84"/>
      <c r="R34" s="84"/>
    </row>
    <row r="35" spans="1:18" ht="15" x14ac:dyDescent="0.25">
      <c r="A35" s="83">
        <v>26</v>
      </c>
      <c r="B35" s="114"/>
      <c r="C35" s="115"/>
      <c r="D35" s="115"/>
      <c r="E35" s="115"/>
      <c r="F35" s="115"/>
      <c r="G35" s="113"/>
      <c r="H35" s="113"/>
      <c r="I35" s="113"/>
      <c r="J35" s="116"/>
      <c r="K35" s="84"/>
      <c r="L35" s="84"/>
      <c r="M35" s="84"/>
      <c r="N35" s="84"/>
      <c r="O35" s="84"/>
      <c r="P35" s="84"/>
      <c r="Q35" s="84"/>
      <c r="R35" s="84"/>
    </row>
    <row r="36" spans="1:18" ht="15" x14ac:dyDescent="0.25">
      <c r="A36" s="83">
        <v>27</v>
      </c>
      <c r="B36" s="114"/>
      <c r="C36" s="115"/>
      <c r="D36" s="115"/>
      <c r="E36" s="115"/>
      <c r="F36" s="115"/>
      <c r="G36" s="113"/>
      <c r="H36" s="113"/>
      <c r="I36" s="113"/>
      <c r="J36" s="116"/>
      <c r="K36" s="84"/>
      <c r="L36" s="84"/>
      <c r="M36" s="84"/>
      <c r="N36" s="84"/>
      <c r="O36" s="84"/>
      <c r="P36" s="84"/>
      <c r="Q36" s="84"/>
      <c r="R36" s="84"/>
    </row>
    <row r="37" spans="1:18" ht="15" x14ac:dyDescent="0.25">
      <c r="A37" s="83">
        <v>28</v>
      </c>
      <c r="B37" s="114"/>
      <c r="C37" s="115"/>
      <c r="D37" s="115"/>
      <c r="E37" s="115"/>
      <c r="F37" s="115"/>
      <c r="G37" s="113"/>
      <c r="H37" s="113"/>
      <c r="I37" s="113"/>
      <c r="J37" s="116"/>
      <c r="K37" s="84"/>
      <c r="L37" s="84"/>
      <c r="M37" s="84"/>
      <c r="N37" s="84"/>
      <c r="O37" s="84"/>
      <c r="P37" s="84"/>
      <c r="Q37" s="84"/>
      <c r="R37" s="84"/>
    </row>
    <row r="38" spans="1:18" ht="15" x14ac:dyDescent="0.25">
      <c r="A38" s="83">
        <v>29</v>
      </c>
      <c r="B38" s="114"/>
      <c r="C38" s="115"/>
      <c r="D38" s="115"/>
      <c r="E38" s="115"/>
      <c r="F38" s="115"/>
      <c r="G38" s="113"/>
      <c r="H38" s="113"/>
      <c r="I38" s="113"/>
      <c r="J38" s="116"/>
      <c r="K38" s="84"/>
      <c r="L38" s="84"/>
      <c r="M38" s="84"/>
      <c r="N38" s="84"/>
      <c r="O38" s="84"/>
      <c r="P38" s="84"/>
      <c r="Q38" s="84"/>
      <c r="R38" s="84"/>
    </row>
    <row r="39" spans="1:18" ht="15" customHeight="1" x14ac:dyDescent="0.25">
      <c r="A39" s="83">
        <v>30</v>
      </c>
      <c r="B39" s="114"/>
      <c r="C39" s="115"/>
      <c r="D39" s="115"/>
      <c r="E39" s="115"/>
      <c r="F39" s="115"/>
      <c r="G39" s="113"/>
      <c r="H39" s="113"/>
      <c r="I39" s="113"/>
      <c r="J39" s="116"/>
      <c r="K39" s="85"/>
      <c r="L39" s="86"/>
      <c r="M39" s="86"/>
      <c r="N39" s="86"/>
      <c r="O39" s="86"/>
      <c r="P39" s="86"/>
      <c r="Q39" s="86"/>
      <c r="R39" s="86"/>
    </row>
    <row r="40" spans="1:18" ht="15" x14ac:dyDescent="0.25">
      <c r="A40" s="83">
        <v>31</v>
      </c>
      <c r="B40" s="114"/>
      <c r="C40" s="115"/>
      <c r="D40" s="115"/>
      <c r="E40" s="115"/>
      <c r="F40" s="115"/>
      <c r="G40" s="113"/>
      <c r="H40" s="113"/>
      <c r="I40" s="113"/>
      <c r="J40" s="116"/>
      <c r="K40" s="87"/>
      <c r="L40" s="86"/>
      <c r="M40" s="86"/>
      <c r="N40" s="86"/>
      <c r="O40" s="86"/>
      <c r="P40" s="86"/>
      <c r="Q40" s="86"/>
      <c r="R40" s="86"/>
    </row>
    <row r="41" spans="1:18" ht="15" x14ac:dyDescent="0.25">
      <c r="A41" s="83">
        <v>32</v>
      </c>
      <c r="B41" s="114"/>
      <c r="C41" s="115"/>
      <c r="D41" s="115"/>
      <c r="E41" s="115"/>
      <c r="F41" s="115"/>
      <c r="G41" s="113"/>
      <c r="H41" s="113"/>
      <c r="I41" s="113"/>
      <c r="J41" s="116"/>
      <c r="K41" s="87"/>
      <c r="L41" s="86"/>
      <c r="M41" s="86"/>
      <c r="N41" s="86"/>
      <c r="O41" s="86"/>
      <c r="P41" s="86"/>
      <c r="Q41" s="86"/>
      <c r="R41" s="86"/>
    </row>
    <row r="42" spans="1:18" ht="15" x14ac:dyDescent="0.25">
      <c r="A42" s="83">
        <v>33</v>
      </c>
      <c r="B42" s="114"/>
      <c r="C42" s="115"/>
      <c r="D42" s="115"/>
      <c r="E42" s="115"/>
      <c r="F42" s="115"/>
      <c r="G42" s="113"/>
      <c r="H42" s="113"/>
      <c r="I42" s="113"/>
      <c r="J42" s="116"/>
      <c r="K42" s="164" t="s">
        <v>30</v>
      </c>
      <c r="L42" s="165"/>
      <c r="M42" s="165"/>
      <c r="N42" s="165"/>
      <c r="O42" s="165"/>
      <c r="P42" s="165"/>
      <c r="Q42" s="165"/>
      <c r="R42" s="165"/>
    </row>
    <row r="43" spans="1:18" ht="15" x14ac:dyDescent="0.25">
      <c r="A43" s="83">
        <v>34</v>
      </c>
      <c r="B43" s="114"/>
      <c r="C43" s="115"/>
      <c r="D43" s="115"/>
      <c r="E43" s="115"/>
      <c r="F43" s="115"/>
      <c r="G43" s="113"/>
      <c r="H43" s="113"/>
      <c r="I43" s="113"/>
      <c r="J43" s="116"/>
      <c r="K43" s="88"/>
      <c r="L43" s="89"/>
      <c r="M43" s="89"/>
      <c r="N43" s="89"/>
      <c r="O43" s="89"/>
      <c r="P43" s="89"/>
      <c r="Q43" s="89"/>
      <c r="R43" s="89"/>
    </row>
    <row r="44" spans="1:18" ht="15" x14ac:dyDescent="0.25">
      <c r="A44" s="83">
        <v>35</v>
      </c>
      <c r="B44" s="114"/>
      <c r="C44" s="115"/>
      <c r="D44" s="115"/>
      <c r="E44" s="115"/>
      <c r="F44" s="115"/>
      <c r="G44" s="113"/>
      <c r="H44" s="113"/>
      <c r="I44" s="113"/>
      <c r="J44" s="116"/>
      <c r="K44" s="88"/>
      <c r="L44" s="89"/>
      <c r="M44" s="89"/>
      <c r="N44" s="89"/>
      <c r="O44" s="89"/>
      <c r="P44" s="89"/>
      <c r="Q44" s="89"/>
      <c r="R44" s="89"/>
    </row>
    <row r="45" spans="1:18" ht="15" x14ac:dyDescent="0.25">
      <c r="A45" s="83">
        <v>36</v>
      </c>
      <c r="B45" s="114"/>
      <c r="C45" s="115"/>
      <c r="D45" s="115"/>
      <c r="E45" s="115"/>
      <c r="F45" s="115"/>
      <c r="G45" s="113"/>
      <c r="H45" s="113"/>
      <c r="I45" s="113"/>
      <c r="J45" s="116"/>
      <c r="K45" s="88"/>
      <c r="L45" s="89"/>
      <c r="M45" s="89"/>
      <c r="N45" s="89"/>
      <c r="O45" s="89"/>
      <c r="P45" s="89"/>
      <c r="Q45" s="89"/>
      <c r="R45" s="89"/>
    </row>
    <row r="46" spans="1:18" ht="15" x14ac:dyDescent="0.25">
      <c r="A46" s="83">
        <v>37</v>
      </c>
      <c r="B46" s="117"/>
      <c r="C46" s="113"/>
      <c r="D46" s="113"/>
      <c r="E46" s="118"/>
      <c r="F46" s="113"/>
      <c r="G46" s="113"/>
      <c r="H46" s="113"/>
      <c r="I46" s="113"/>
      <c r="J46" s="110"/>
      <c r="K46" s="88"/>
      <c r="L46" s="89"/>
      <c r="M46" s="89"/>
      <c r="N46" s="89"/>
      <c r="O46" s="89"/>
      <c r="P46" s="89"/>
      <c r="Q46" s="89"/>
      <c r="R46" s="89"/>
    </row>
    <row r="47" spans="1:18" ht="15" x14ac:dyDescent="0.25">
      <c r="A47" s="83">
        <v>38</v>
      </c>
      <c r="B47" s="117"/>
      <c r="C47" s="113"/>
      <c r="D47" s="113"/>
      <c r="E47" s="118"/>
      <c r="F47" s="113"/>
      <c r="G47" s="113"/>
      <c r="H47" s="113"/>
      <c r="I47" s="113"/>
      <c r="J47" s="110"/>
      <c r="K47" s="84"/>
      <c r="L47" s="84"/>
      <c r="M47" s="84"/>
      <c r="N47" s="84"/>
      <c r="O47" s="84"/>
      <c r="P47" s="84"/>
      <c r="Q47" s="84"/>
      <c r="R47" s="84"/>
    </row>
    <row r="48" spans="1:18" ht="15" x14ac:dyDescent="0.25">
      <c r="A48" s="83">
        <v>39</v>
      </c>
      <c r="B48" s="117"/>
      <c r="C48" s="113"/>
      <c r="D48" s="113"/>
      <c r="E48" s="118"/>
      <c r="F48" s="113"/>
      <c r="G48" s="113"/>
      <c r="H48" s="113"/>
      <c r="I48" s="113"/>
      <c r="J48" s="116"/>
      <c r="K48" s="84"/>
      <c r="L48" s="84"/>
      <c r="M48" s="84"/>
      <c r="N48" s="84"/>
      <c r="O48" s="84"/>
      <c r="P48" s="84"/>
      <c r="Q48" s="84"/>
      <c r="R48" s="84"/>
    </row>
    <row r="49" spans="1:29" ht="15" x14ac:dyDescent="0.25">
      <c r="A49" s="83">
        <v>40</v>
      </c>
      <c r="B49" s="117"/>
      <c r="C49" s="113"/>
      <c r="D49" s="113"/>
      <c r="E49" s="118"/>
      <c r="F49" s="113"/>
      <c r="G49" s="113"/>
      <c r="H49" s="113"/>
      <c r="I49" s="113"/>
      <c r="J49" s="116"/>
      <c r="K49" s="84"/>
      <c r="L49" s="84"/>
      <c r="M49" s="84"/>
      <c r="N49" s="84"/>
      <c r="O49" s="84"/>
      <c r="P49" s="84"/>
      <c r="Q49" s="84"/>
      <c r="R49" s="84"/>
    </row>
    <row r="50" spans="1:29" ht="15" x14ac:dyDescent="0.25">
      <c r="A50" s="83">
        <v>41</v>
      </c>
      <c r="B50" s="117"/>
      <c r="C50" s="113"/>
      <c r="D50" s="113"/>
      <c r="E50" s="118"/>
      <c r="F50" s="113"/>
      <c r="G50" s="113"/>
      <c r="H50" s="113"/>
      <c r="I50" s="113"/>
      <c r="J50" s="116"/>
      <c r="K50" s="84"/>
      <c r="L50" s="84"/>
      <c r="M50" s="84"/>
      <c r="N50" s="84"/>
      <c r="O50" s="84"/>
      <c r="P50" s="84"/>
      <c r="Q50" s="84"/>
      <c r="R50" s="84"/>
    </row>
    <row r="51" spans="1:29" ht="15" x14ac:dyDescent="0.25">
      <c r="A51" s="83">
        <v>42</v>
      </c>
      <c r="B51" s="117"/>
      <c r="C51" s="113"/>
      <c r="D51" s="113"/>
      <c r="E51" s="118"/>
      <c r="F51" s="113"/>
      <c r="G51" s="113"/>
      <c r="H51" s="113"/>
      <c r="I51" s="113"/>
      <c r="J51" s="116"/>
      <c r="K51" s="84"/>
      <c r="L51" s="84"/>
      <c r="M51" s="84"/>
      <c r="N51" s="84"/>
      <c r="O51" s="84"/>
      <c r="P51" s="84"/>
      <c r="Q51" s="84"/>
      <c r="R51" s="84"/>
    </row>
    <row r="52" spans="1:29" ht="15" x14ac:dyDescent="0.25">
      <c r="A52" s="83">
        <v>43</v>
      </c>
      <c r="B52" s="117"/>
      <c r="C52" s="113"/>
      <c r="D52" s="113"/>
      <c r="E52" s="118"/>
      <c r="F52" s="113"/>
      <c r="G52" s="113"/>
      <c r="H52" s="113"/>
      <c r="I52" s="113"/>
      <c r="J52" s="116"/>
      <c r="K52" s="84"/>
      <c r="L52" s="84"/>
      <c r="M52" s="84"/>
      <c r="N52" s="84"/>
      <c r="O52" s="84"/>
      <c r="P52" s="84"/>
      <c r="Q52" s="84"/>
      <c r="R52" s="84"/>
    </row>
    <row r="53" spans="1:29" ht="15" x14ac:dyDescent="0.25">
      <c r="A53" s="83">
        <v>44</v>
      </c>
      <c r="B53" s="117"/>
      <c r="C53" s="113"/>
      <c r="D53" s="113"/>
      <c r="E53" s="118"/>
      <c r="F53" s="113"/>
      <c r="G53" s="113"/>
      <c r="H53" s="113"/>
      <c r="I53" s="113"/>
      <c r="J53" s="116"/>
      <c r="K53" s="84"/>
      <c r="L53" s="84"/>
      <c r="M53" s="84"/>
      <c r="N53" s="84"/>
      <c r="O53" s="84"/>
      <c r="P53" s="84"/>
      <c r="Q53" s="84"/>
      <c r="R53" s="84"/>
    </row>
    <row r="54" spans="1:29" ht="15" x14ac:dyDescent="0.25">
      <c r="A54" s="83">
        <v>45</v>
      </c>
      <c r="B54" s="117"/>
      <c r="C54" s="113"/>
      <c r="D54" s="113"/>
      <c r="E54" s="118"/>
      <c r="F54" s="113"/>
      <c r="G54" s="113"/>
      <c r="H54" s="113"/>
      <c r="I54" s="113"/>
      <c r="J54" s="116"/>
      <c r="K54" s="84"/>
      <c r="L54" s="84"/>
      <c r="M54" s="84"/>
      <c r="N54" s="84"/>
      <c r="O54" s="84"/>
      <c r="P54" s="84"/>
      <c r="Q54" s="84"/>
      <c r="R54" s="84"/>
    </row>
    <row r="55" spans="1:29" ht="15" x14ac:dyDescent="0.25">
      <c r="A55" s="83">
        <v>46</v>
      </c>
      <c r="B55" s="117"/>
      <c r="C55" s="113"/>
      <c r="D55" s="113"/>
      <c r="E55" s="118"/>
      <c r="F55" s="113"/>
      <c r="G55" s="113"/>
      <c r="H55" s="113"/>
      <c r="I55" s="113"/>
      <c r="J55" s="116"/>
      <c r="K55" s="84"/>
      <c r="L55" s="84"/>
      <c r="M55" s="84"/>
      <c r="N55" s="84"/>
      <c r="O55" s="84"/>
      <c r="P55" s="84"/>
      <c r="Q55" s="84"/>
      <c r="R55" s="84"/>
    </row>
    <row r="56" spans="1:29" ht="15" x14ac:dyDescent="0.25">
      <c r="A56" s="83">
        <v>47</v>
      </c>
      <c r="B56" s="117"/>
      <c r="C56" s="113"/>
      <c r="D56" s="113"/>
      <c r="E56" s="118"/>
      <c r="F56" s="113"/>
      <c r="G56" s="113"/>
      <c r="H56" s="113"/>
      <c r="I56" s="113"/>
      <c r="J56" s="116"/>
      <c r="K56" s="84"/>
      <c r="L56" s="84"/>
      <c r="M56" s="84"/>
      <c r="N56" s="84"/>
      <c r="O56" s="84"/>
      <c r="P56" s="84"/>
      <c r="Q56" s="84"/>
      <c r="R56" s="84"/>
    </row>
    <row r="57" spans="1:29" ht="15" x14ac:dyDescent="0.25">
      <c r="A57" s="83">
        <v>48</v>
      </c>
      <c r="B57" s="117"/>
      <c r="C57" s="113"/>
      <c r="D57" s="113"/>
      <c r="E57" s="118"/>
      <c r="F57" s="113"/>
      <c r="G57" s="113"/>
      <c r="H57" s="113"/>
      <c r="I57" s="113"/>
      <c r="J57" s="116"/>
      <c r="K57" s="84"/>
      <c r="L57" s="84"/>
      <c r="M57" s="84"/>
      <c r="N57" s="84"/>
      <c r="O57" s="84"/>
      <c r="P57" s="84"/>
      <c r="Q57" s="84"/>
      <c r="R57" s="84"/>
    </row>
    <row r="58" spans="1:29" ht="15" x14ac:dyDescent="0.25">
      <c r="A58" s="83">
        <v>49</v>
      </c>
      <c r="B58" s="117"/>
      <c r="C58" s="113"/>
      <c r="D58" s="113"/>
      <c r="E58" s="118"/>
      <c r="F58" s="113"/>
      <c r="G58" s="113"/>
      <c r="H58" s="113"/>
      <c r="I58" s="113"/>
      <c r="J58" s="116"/>
      <c r="K58" s="84"/>
      <c r="L58" s="84"/>
      <c r="M58" s="84"/>
      <c r="N58" s="84"/>
      <c r="O58" s="84"/>
      <c r="P58" s="84"/>
      <c r="Q58" s="84"/>
      <c r="R58" s="84"/>
    </row>
    <row r="59" spans="1:29" ht="15.75" thickBot="1" x14ac:dyDescent="0.3">
      <c r="A59" s="90">
        <v>50</v>
      </c>
      <c r="B59" s="119"/>
      <c r="C59" s="120"/>
      <c r="D59" s="120"/>
      <c r="E59" s="121"/>
      <c r="F59" s="120"/>
      <c r="G59" s="120"/>
      <c r="H59" s="120"/>
      <c r="I59" s="120"/>
      <c r="J59" s="122"/>
      <c r="K59" s="84"/>
      <c r="L59" s="84"/>
      <c r="M59" s="84"/>
      <c r="N59" s="84"/>
      <c r="O59" s="84"/>
      <c r="P59" s="84"/>
      <c r="Q59" s="84"/>
      <c r="R59" s="84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6" t="s">
        <v>26</v>
      </c>
      <c r="C63" s="167"/>
      <c r="D63" s="167"/>
      <c r="E63" s="167"/>
      <c r="F63" s="167"/>
      <c r="G63" s="167"/>
      <c r="H63" s="167"/>
      <c r="I63" s="167"/>
      <c r="J63" s="167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103.47666642697921</v>
      </c>
      <c r="D66" s="19">
        <f t="shared" ref="D66:D115" si="2">IF((B10&lt;&gt;0)*ISNUMBER(D10),100*(D10/B10),"")</f>
        <v>118.23182569928812</v>
      </c>
      <c r="E66" s="19">
        <f t="shared" ref="E66:E115" si="3">IF((B10&lt;&gt;0)*ISNUMBER(E10),100*(E10/B10),"")</f>
        <v>125.99410368878981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98.440650156915297</v>
      </c>
      <c r="D67" s="19">
        <f t="shared" si="2"/>
        <v>98.851480601966571</v>
      </c>
      <c r="E67" s="19">
        <f t="shared" si="3"/>
        <v>100.73252938695325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109.30615821094793</v>
      </c>
      <c r="D68" s="19">
        <f t="shared" si="2"/>
        <v>113.472129506008</v>
      </c>
      <c r="E68" s="19">
        <f t="shared" si="3"/>
        <v>109.38334445927904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117.46115200373876</v>
      </c>
      <c r="D69" s="19">
        <f t="shared" si="2"/>
        <v>118.90407757915644</v>
      </c>
      <c r="E69" s="19">
        <f t="shared" si="3"/>
        <v>125.65136114032013</v>
      </c>
      <c r="F69" s="19" t="str">
        <f t="shared" si="4"/>
        <v/>
      </c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100.02433797477896</v>
      </c>
      <c r="D70" s="19">
        <f t="shared" si="2"/>
        <v>104.10816399056635</v>
      </c>
      <c r="E70" s="19">
        <f t="shared" si="3"/>
        <v>103.89967585263679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103.00136688292937</v>
      </c>
      <c r="D71" s="19">
        <f t="shared" si="2"/>
        <v>102.41610996669425</v>
      </c>
      <c r="E71" s="19">
        <f t="shared" si="3"/>
        <v>102.55664863407968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100.20450287989671</v>
      </c>
      <c r="D72" s="19">
        <f t="shared" si="2"/>
        <v>101.79122895735335</v>
      </c>
      <c r="E72" s="19">
        <f t="shared" si="3"/>
        <v>104.39856116480767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99.780697729900353</v>
      </c>
      <c r="D73" s="19">
        <f t="shared" si="2"/>
        <v>102.32974252628875</v>
      </c>
      <c r="E73" s="19">
        <f t="shared" si="3"/>
        <v>99.317089060578809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108.52730041331301</v>
      </c>
      <c r="D74" s="19">
        <f t="shared" si="2"/>
        <v>101.05503589297366</v>
      </c>
      <c r="E74" s="19">
        <f t="shared" si="3"/>
        <v>100.87013269523601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94.304654822350912</v>
      </c>
      <c r="D75" s="19">
        <f t="shared" si="2"/>
        <v>98.55840974575078</v>
      </c>
      <c r="E75" s="19">
        <f t="shared" si="3"/>
        <v>106.1602330070359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/>
      <c r="C76" s="19"/>
      <c r="D76" s="19"/>
      <c r="E76" s="19"/>
      <c r="F76" s="19" t="str">
        <f t="shared" si="4"/>
        <v/>
      </c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/>
      <c r="C77" s="19"/>
      <c r="D77" s="19"/>
      <c r="E77" s="19"/>
      <c r="F77" s="19" t="str">
        <f t="shared" si="4"/>
        <v/>
      </c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si="0"/>
        <v/>
      </c>
      <c r="C78" s="19" t="str">
        <f t="shared" si="1"/>
        <v/>
      </c>
      <c r="D78" s="19" t="str">
        <f t="shared" si="2"/>
        <v/>
      </c>
      <c r="E78" s="19" t="str">
        <f t="shared" si="3"/>
        <v/>
      </c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5"/>
      <c r="L104" s="156"/>
      <c r="M104" s="156"/>
      <c r="N104" s="156"/>
      <c r="O104" s="156"/>
      <c r="P104" s="156"/>
      <c r="Q104" s="156"/>
      <c r="R104" s="156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7"/>
      <c r="L105" s="156"/>
      <c r="M105" s="156"/>
      <c r="N105" s="156"/>
      <c r="O105" s="156"/>
      <c r="P105" s="156"/>
      <c r="Q105" s="156"/>
      <c r="R105" s="156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7"/>
      <c r="L106" s="156"/>
      <c r="M106" s="156"/>
      <c r="N106" s="156"/>
      <c r="O106" s="156"/>
      <c r="P106" s="156"/>
      <c r="Q106" s="156"/>
      <c r="R106" s="156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7"/>
      <c r="L107" s="156"/>
      <c r="M107" s="156"/>
      <c r="N107" s="156"/>
      <c r="O107" s="156"/>
      <c r="P107" s="156"/>
      <c r="Q107" s="156"/>
      <c r="R107" s="156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7"/>
      <c r="L108" s="156"/>
      <c r="M108" s="156"/>
      <c r="N108" s="156"/>
      <c r="O108" s="156"/>
      <c r="P108" s="156"/>
      <c r="Q108" s="156"/>
      <c r="R108" s="156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103.45274875017506</v>
      </c>
      <c r="D116" s="20">
        <f t="shared" si="9"/>
        <v>105.97182044660465</v>
      </c>
      <c r="E116" s="20">
        <f t="shared" si="9"/>
        <v>107.89636790897171</v>
      </c>
      <c r="F116" s="20" t="str">
        <f t="shared" si="9"/>
        <v/>
      </c>
      <c r="G116" s="20" t="str">
        <f t="shared" si="9"/>
        <v/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5" t="s">
        <v>29</v>
      </c>
      <c r="L116" s="156"/>
      <c r="M116" s="156"/>
      <c r="N116" s="156"/>
      <c r="O116" s="156"/>
      <c r="P116" s="156"/>
      <c r="Q116" s="156"/>
      <c r="R116" s="15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10</v>
      </c>
      <c r="C117" s="20">
        <f t="shared" ref="C117:J117" si="10">COUNT(C66:C115)</f>
        <v>10</v>
      </c>
      <c r="D117" s="20">
        <f t="shared" si="10"/>
        <v>10</v>
      </c>
      <c r="E117" s="20">
        <f t="shared" si="10"/>
        <v>10</v>
      </c>
      <c r="F117" s="20">
        <f t="shared" si="10"/>
        <v>0</v>
      </c>
      <c r="G117" s="20">
        <f t="shared" si="10"/>
        <v>0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57"/>
      <c r="L117" s="156"/>
      <c r="M117" s="156"/>
      <c r="N117" s="156"/>
      <c r="O117" s="156"/>
      <c r="P117" s="156"/>
      <c r="Q117" s="156"/>
      <c r="R117" s="15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6.6754190168283323</v>
      </c>
      <c r="D118" s="20">
        <f t="shared" si="11"/>
        <v>7.820888529906882</v>
      </c>
      <c r="E118" s="20">
        <f t="shared" si="11"/>
        <v>9.8826811432612338</v>
      </c>
      <c r="F118" s="20" t="str">
        <f t="shared" si="11"/>
        <v/>
      </c>
      <c r="G118" s="20" t="str">
        <f t="shared" si="11"/>
        <v/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57"/>
      <c r="L118" s="156"/>
      <c r="M118" s="156"/>
      <c r="N118" s="156"/>
      <c r="O118" s="156"/>
      <c r="P118" s="156"/>
      <c r="Q118" s="156"/>
      <c r="R118" s="15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2.1109528429179401</v>
      </c>
      <c r="D119" s="20">
        <f t="shared" si="12"/>
        <v>2.4731821080791647</v>
      </c>
      <c r="E119" s="20">
        <f t="shared" si="12"/>
        <v>3.1251781801902299</v>
      </c>
      <c r="F119" s="20" t="str">
        <f t="shared" si="12"/>
        <v/>
      </c>
      <c r="G119" s="20" t="str">
        <f t="shared" si="12"/>
        <v/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57"/>
      <c r="L119" s="156"/>
      <c r="M119" s="156"/>
      <c r="N119" s="156"/>
      <c r="O119" s="156"/>
      <c r="P119" s="156"/>
      <c r="Q119" s="156"/>
      <c r="R119" s="156"/>
    </row>
    <row r="120" spans="1:29" x14ac:dyDescent="0.2">
      <c r="A120" s="30" t="s">
        <v>15</v>
      </c>
      <c r="B120" s="20">
        <f t="shared" ref="B120:J120" si="13">IF(B117&gt;2,TINV(0.1,B117-1),"")</f>
        <v>1.8331129326562374</v>
      </c>
      <c r="C120" s="20">
        <f t="shared" si="13"/>
        <v>1.8331129326562374</v>
      </c>
      <c r="D120" s="20">
        <f t="shared" si="13"/>
        <v>1.8331129326562374</v>
      </c>
      <c r="E120" s="20">
        <f t="shared" si="13"/>
        <v>1.8331129326562374</v>
      </c>
      <c r="F120" s="20" t="str">
        <f t="shared" si="13"/>
        <v/>
      </c>
      <c r="G120" s="20" t="str">
        <f t="shared" si="13"/>
        <v/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57"/>
      <c r="L120" s="156"/>
      <c r="M120" s="156"/>
      <c r="N120" s="156"/>
      <c r="O120" s="156"/>
      <c r="P120" s="156"/>
      <c r="Q120" s="156"/>
      <c r="R120" s="156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3.8696149565803268</v>
      </c>
      <c r="D121" s="20">
        <f t="shared" si="14"/>
        <v>4.5336221071339331</v>
      </c>
      <c r="E121" s="20">
        <f t="shared" si="14"/>
        <v>5.7288045389617954</v>
      </c>
      <c r="F121" s="20" t="str">
        <f t="shared" si="14"/>
        <v/>
      </c>
      <c r="G121" s="20" t="str">
        <f t="shared" si="14"/>
        <v/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94.304654822350912</v>
      </c>
      <c r="D122" s="20">
        <f t="shared" si="15"/>
        <v>98.55840974575078</v>
      </c>
      <c r="E122" s="20">
        <f t="shared" si="15"/>
        <v>99.317089060578809</v>
      </c>
      <c r="F122" s="20" t="str">
        <f t="shared" si="15"/>
        <v/>
      </c>
      <c r="G122" s="20" t="str">
        <f t="shared" si="15"/>
        <v/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117.46115200373876</v>
      </c>
      <c r="D123" s="20">
        <f t="shared" si="16"/>
        <v>118.90407757915644</v>
      </c>
      <c r="E123" s="20">
        <f t="shared" si="16"/>
        <v>125.99410368878981</v>
      </c>
      <c r="F123" s="20" t="str">
        <f t="shared" si="16"/>
        <v/>
      </c>
      <c r="G123" s="20" t="str">
        <f t="shared" si="16"/>
        <v/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3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E9827"/>
  <sheetViews>
    <sheetView topLeftCell="A64" workbookViewId="0">
      <selection activeCell="B20" sqref="B20:E20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6" t="s">
        <v>94</v>
      </c>
      <c r="J1" s="97"/>
      <c r="K1" s="99" t="s">
        <v>105</v>
      </c>
      <c r="L1" s="97"/>
      <c r="M1" s="97"/>
    </row>
    <row r="2" spans="1:18" x14ac:dyDescent="0.2">
      <c r="A2" s="40" t="s">
        <v>83</v>
      </c>
      <c r="B2" s="40" t="str">
        <f>hiddenSheet!ekr_doktittel</f>
        <v>Holdbarhetsforsøk INA2A</v>
      </c>
      <c r="C2" s="40"/>
      <c r="D2" s="40"/>
      <c r="E2" s="40"/>
      <c r="F2" s="40"/>
      <c r="G2" s="40"/>
      <c r="H2" s="40"/>
      <c r="I2" s="96" t="s">
        <v>95</v>
      </c>
      <c r="J2" s="97"/>
      <c r="K2" s="98"/>
      <c r="L2" s="106"/>
      <c r="M2" s="106"/>
      <c r="N2" s="107"/>
      <c r="O2" s="107"/>
      <c r="P2" s="107"/>
    </row>
    <row r="3" spans="1:18" ht="23.25" x14ac:dyDescent="0.35">
      <c r="A3" s="9" t="s">
        <v>13</v>
      </c>
      <c r="B3" s="10"/>
      <c r="C3" s="158" t="s">
        <v>127</v>
      </c>
      <c r="D3" s="159"/>
      <c r="E3" s="159"/>
      <c r="F3" s="159"/>
      <c r="G3" s="159"/>
      <c r="H3" s="159"/>
      <c r="I3" s="159"/>
      <c r="J3" s="159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7"/>
      <c r="B7" s="127" t="s">
        <v>0</v>
      </c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6</v>
      </c>
      <c r="I7" s="127" t="s">
        <v>27</v>
      </c>
      <c r="J7" s="127" t="s">
        <v>28</v>
      </c>
      <c r="K7" s="77"/>
      <c r="L7" s="78"/>
      <c r="M7" s="78"/>
      <c r="N7" s="78"/>
      <c r="O7" s="78"/>
      <c r="P7" s="78"/>
      <c r="Q7" s="78"/>
      <c r="R7" s="78"/>
    </row>
    <row r="8" spans="1:18" ht="15.75" thickBot="1" x14ac:dyDescent="0.3">
      <c r="A8" s="79" t="s">
        <v>12</v>
      </c>
      <c r="B8" s="123">
        <v>0</v>
      </c>
      <c r="C8" s="124">
        <v>72</v>
      </c>
      <c r="D8" s="124">
        <v>120</v>
      </c>
      <c r="E8" s="124">
        <v>168</v>
      </c>
      <c r="F8" s="124"/>
      <c r="G8" s="124"/>
      <c r="H8" s="125"/>
      <c r="I8" s="124"/>
      <c r="J8" s="126"/>
      <c r="K8" s="80"/>
      <c r="L8" s="77"/>
      <c r="M8" s="77"/>
      <c r="N8" s="77"/>
      <c r="O8" s="77"/>
      <c r="P8" s="77"/>
      <c r="Q8" s="77"/>
      <c r="R8" s="77"/>
    </row>
    <row r="9" spans="1:18" ht="15.75" thickBot="1" x14ac:dyDescent="0.3">
      <c r="A9" s="81" t="s">
        <v>20</v>
      </c>
      <c r="B9" s="160" t="s">
        <v>21</v>
      </c>
      <c r="C9" s="161"/>
      <c r="D9" s="161"/>
      <c r="E9" s="161"/>
      <c r="F9" s="161"/>
      <c r="G9" s="161"/>
      <c r="H9" s="161"/>
      <c r="I9" s="162"/>
      <c r="J9" s="163"/>
      <c r="K9" s="80"/>
      <c r="L9" s="77"/>
      <c r="M9" s="77"/>
      <c r="N9" s="77"/>
      <c r="O9" s="77"/>
      <c r="P9" s="77"/>
      <c r="Q9" s="77"/>
      <c r="R9" s="77"/>
    </row>
    <row r="10" spans="1:18" ht="15" x14ac:dyDescent="0.25">
      <c r="A10" s="82">
        <v>1</v>
      </c>
      <c r="B10" s="91">
        <v>27.814</v>
      </c>
      <c r="C10" s="92">
        <v>27.852</v>
      </c>
      <c r="D10" s="92">
        <v>30.835000000000001</v>
      </c>
      <c r="E10" s="92">
        <v>31.052</v>
      </c>
      <c r="F10" s="92"/>
      <c r="G10" s="92"/>
      <c r="H10" s="92"/>
      <c r="I10" s="92"/>
      <c r="J10" s="109"/>
      <c r="K10" s="77"/>
      <c r="L10" s="77"/>
      <c r="M10" s="77"/>
      <c r="N10" s="77"/>
      <c r="O10" s="77"/>
      <c r="P10" s="77"/>
      <c r="Q10" s="77"/>
      <c r="R10" s="77"/>
    </row>
    <row r="11" spans="1:18" ht="15" x14ac:dyDescent="0.25">
      <c r="A11" s="83">
        <v>2</v>
      </c>
      <c r="B11" s="93">
        <v>775.25900000000001</v>
      </c>
      <c r="C11" s="94">
        <v>687.80200000000002</v>
      </c>
      <c r="D11" s="94">
        <v>779.04300000000001</v>
      </c>
      <c r="E11" s="94">
        <v>676.61900000000003</v>
      </c>
      <c r="F11" s="94"/>
      <c r="G11" s="94"/>
      <c r="H11" s="94"/>
      <c r="I11" s="94"/>
      <c r="J11" s="110"/>
      <c r="K11" s="77"/>
      <c r="L11" s="77"/>
      <c r="M11" s="77"/>
      <c r="N11" s="77"/>
      <c r="O11" s="77"/>
      <c r="P11" s="77"/>
      <c r="Q11" s="77"/>
      <c r="R11" s="77"/>
    </row>
    <row r="12" spans="1:18" ht="15" x14ac:dyDescent="0.25">
      <c r="A12" s="83">
        <v>3</v>
      </c>
      <c r="B12" s="93">
        <v>47.936</v>
      </c>
      <c r="C12" s="94">
        <v>48.595999999999997</v>
      </c>
      <c r="D12" s="94">
        <v>50.664999999999999</v>
      </c>
      <c r="E12" s="94">
        <v>50.484000000000002</v>
      </c>
      <c r="F12" s="94"/>
      <c r="G12" s="94"/>
      <c r="H12" s="94"/>
      <c r="I12" s="94"/>
      <c r="J12" s="110"/>
      <c r="K12" s="77"/>
      <c r="L12" s="77"/>
      <c r="M12" s="77"/>
      <c r="N12" s="77"/>
      <c r="O12" s="77"/>
      <c r="P12" s="77"/>
      <c r="Q12" s="77"/>
      <c r="R12" s="77"/>
    </row>
    <row r="13" spans="1:18" ht="15" x14ac:dyDescent="0.25">
      <c r="A13" s="83">
        <v>4</v>
      </c>
      <c r="B13" s="93">
        <v>17.117999999999999</v>
      </c>
      <c r="C13" s="94">
        <v>19.707999999999998</v>
      </c>
      <c r="D13" s="94">
        <v>19.202000000000002</v>
      </c>
      <c r="E13" s="94">
        <v>21.408000000000001</v>
      </c>
      <c r="F13" s="94"/>
      <c r="G13" s="94"/>
      <c r="H13" s="94"/>
      <c r="I13" s="94"/>
      <c r="J13" s="110"/>
      <c r="K13" s="77"/>
      <c r="L13" s="77"/>
      <c r="M13" s="77"/>
      <c r="N13" s="77"/>
      <c r="O13" s="77"/>
      <c r="P13" s="77"/>
      <c r="Q13" s="77"/>
      <c r="R13" s="77"/>
    </row>
    <row r="14" spans="1:18" ht="15" x14ac:dyDescent="0.25">
      <c r="A14" s="83">
        <v>5</v>
      </c>
      <c r="B14" s="93">
        <v>464.29500000000002</v>
      </c>
      <c r="C14" s="94">
        <v>463.995</v>
      </c>
      <c r="D14" s="94">
        <v>476.7</v>
      </c>
      <c r="E14" s="94">
        <v>494.78</v>
      </c>
      <c r="F14" s="94"/>
      <c r="G14" s="94"/>
      <c r="H14" s="94"/>
      <c r="I14" s="94"/>
      <c r="J14" s="110"/>
      <c r="K14" s="77"/>
      <c r="L14" s="77"/>
      <c r="M14" s="77"/>
      <c r="N14" s="77"/>
      <c r="O14" s="77"/>
      <c r="P14" s="77"/>
      <c r="Q14" s="77"/>
      <c r="R14" s="77"/>
    </row>
    <row r="15" spans="1:18" ht="15" x14ac:dyDescent="0.25">
      <c r="A15" s="83">
        <v>6</v>
      </c>
      <c r="B15" s="93">
        <v>51.942999999999998</v>
      </c>
      <c r="C15" s="94">
        <v>55.508000000000003</v>
      </c>
      <c r="D15" s="94">
        <v>55.107999999999997</v>
      </c>
      <c r="E15" s="94">
        <v>55.290999999999997</v>
      </c>
      <c r="F15" s="94"/>
      <c r="G15" s="94"/>
      <c r="H15" s="94"/>
      <c r="I15" s="94"/>
      <c r="J15" s="110"/>
      <c r="K15" s="77"/>
      <c r="L15" s="77"/>
      <c r="M15" s="77"/>
      <c r="N15" s="77"/>
      <c r="O15" s="77"/>
      <c r="P15" s="77"/>
      <c r="Q15" s="77"/>
      <c r="R15" s="77"/>
    </row>
    <row r="16" spans="1:18" ht="15" x14ac:dyDescent="0.25">
      <c r="A16" s="83">
        <v>7</v>
      </c>
      <c r="B16" s="93">
        <v>314.42099999999999</v>
      </c>
      <c r="C16" s="94">
        <v>300.93</v>
      </c>
      <c r="D16" s="94">
        <v>306.59500000000003</v>
      </c>
      <c r="E16" s="94">
        <v>310.44299999999998</v>
      </c>
      <c r="F16" s="94"/>
      <c r="G16" s="94"/>
      <c r="H16" s="94"/>
      <c r="I16" s="94"/>
      <c r="J16" s="110"/>
      <c r="K16" s="77"/>
      <c r="L16" s="77"/>
      <c r="M16" s="77"/>
      <c r="N16" s="77"/>
      <c r="O16" s="77"/>
      <c r="P16" s="77"/>
      <c r="Q16" s="77"/>
      <c r="R16" s="77"/>
    </row>
    <row r="17" spans="1:18" ht="15" x14ac:dyDescent="0.25">
      <c r="A17" s="83">
        <v>8</v>
      </c>
      <c r="B17" s="93">
        <v>435.928</v>
      </c>
      <c r="C17" s="94">
        <v>409.42899999999997</v>
      </c>
      <c r="D17" s="94">
        <v>414.959</v>
      </c>
      <c r="E17" s="94">
        <v>432.03100000000001</v>
      </c>
      <c r="F17" s="94"/>
      <c r="G17" s="94"/>
      <c r="H17" s="94"/>
      <c r="I17" s="94"/>
      <c r="J17" s="110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83">
        <v>9</v>
      </c>
      <c r="B18" s="93">
        <v>9.1940000000000008</v>
      </c>
      <c r="C18" s="94">
        <v>10.169</v>
      </c>
      <c r="D18" s="94">
        <v>9.4870000000000001</v>
      </c>
      <c r="E18" s="94">
        <v>9.0039999999999996</v>
      </c>
      <c r="F18" s="94"/>
      <c r="G18" s="94"/>
      <c r="H18" s="94"/>
      <c r="I18" s="94"/>
      <c r="J18" s="110"/>
      <c r="K18" s="77"/>
      <c r="L18" s="77"/>
      <c r="M18" s="77"/>
      <c r="N18" s="77"/>
      <c r="O18" s="77"/>
      <c r="P18" s="77"/>
      <c r="Q18" s="77"/>
      <c r="R18" s="77"/>
    </row>
    <row r="19" spans="1:18" ht="15" x14ac:dyDescent="0.25">
      <c r="A19" s="83">
        <v>10</v>
      </c>
      <c r="B19" s="93">
        <v>319.64699999999999</v>
      </c>
      <c r="C19" s="94">
        <v>305.99900000000002</v>
      </c>
      <c r="D19" s="94">
        <v>336.04300000000001</v>
      </c>
      <c r="E19" s="94">
        <v>345.15800000000002</v>
      </c>
      <c r="F19" s="94"/>
      <c r="G19" s="94"/>
      <c r="H19" s="94"/>
      <c r="I19" s="94"/>
      <c r="J19" s="110"/>
      <c r="K19" s="77"/>
      <c r="L19" s="77"/>
      <c r="M19" s="77"/>
      <c r="N19" s="77"/>
      <c r="O19" s="77"/>
      <c r="P19" s="77"/>
      <c r="Q19" s="77"/>
      <c r="R19" s="77"/>
    </row>
    <row r="20" spans="1:18" ht="15" x14ac:dyDescent="0.25">
      <c r="A20" s="83">
        <v>11</v>
      </c>
      <c r="B20" s="93">
        <v>6.05</v>
      </c>
      <c r="C20" s="94">
        <v>6.4790000000000001</v>
      </c>
      <c r="D20" s="94">
        <v>7.2939999999999996</v>
      </c>
      <c r="E20" s="94">
        <v>9.1300000000000008</v>
      </c>
      <c r="F20" s="94"/>
      <c r="G20" s="94"/>
      <c r="H20" s="94"/>
      <c r="I20" s="94"/>
      <c r="J20" s="110"/>
      <c r="K20" s="77"/>
      <c r="L20" s="77"/>
      <c r="M20" s="77"/>
      <c r="N20" s="77"/>
      <c r="O20" s="77"/>
      <c r="P20" s="77"/>
      <c r="Q20" s="77"/>
      <c r="R20" s="77"/>
    </row>
    <row r="21" spans="1:18" ht="15" x14ac:dyDescent="0.25">
      <c r="A21" s="83">
        <v>12</v>
      </c>
      <c r="B21" s="93" t="s">
        <v>128</v>
      </c>
      <c r="C21" s="94" t="s">
        <v>128</v>
      </c>
      <c r="D21" s="94" t="s">
        <v>128</v>
      </c>
      <c r="E21" s="94" t="s">
        <v>128</v>
      </c>
      <c r="F21" s="94"/>
      <c r="G21" s="94"/>
      <c r="H21" s="94"/>
      <c r="I21" s="94"/>
      <c r="J21" s="110"/>
      <c r="K21" s="77"/>
      <c r="L21" s="77"/>
      <c r="M21" s="77"/>
      <c r="N21" s="77"/>
      <c r="O21" s="77"/>
      <c r="P21" s="77"/>
      <c r="Q21" s="77"/>
      <c r="R21" s="77"/>
    </row>
    <row r="22" spans="1:18" ht="15" x14ac:dyDescent="0.25">
      <c r="A22" s="83">
        <v>13</v>
      </c>
      <c r="B22" s="93"/>
      <c r="C22" s="94"/>
      <c r="D22" s="94"/>
      <c r="E22" s="94"/>
      <c r="F22" s="94"/>
      <c r="G22" s="94"/>
      <c r="H22" s="94"/>
      <c r="I22" s="94"/>
      <c r="J22" s="110"/>
      <c r="K22" s="77"/>
      <c r="L22" s="77"/>
      <c r="M22" s="77"/>
      <c r="N22" s="77"/>
      <c r="O22" s="77"/>
      <c r="P22" s="77"/>
      <c r="Q22" s="77"/>
      <c r="R22" s="77"/>
    </row>
    <row r="23" spans="1:18" ht="15" x14ac:dyDescent="0.25">
      <c r="A23" s="83">
        <v>14</v>
      </c>
      <c r="B23" s="93"/>
      <c r="C23" s="94"/>
      <c r="D23" s="94"/>
      <c r="E23" s="94"/>
      <c r="F23" s="94"/>
      <c r="G23" s="94"/>
      <c r="H23" s="94"/>
      <c r="I23" s="94"/>
      <c r="J23" s="110"/>
      <c r="K23" s="77"/>
      <c r="L23" s="77"/>
      <c r="M23" s="77"/>
      <c r="N23" s="77"/>
      <c r="O23" s="77"/>
      <c r="P23" s="77"/>
      <c r="Q23" s="77"/>
      <c r="R23" s="77"/>
    </row>
    <row r="24" spans="1:18" ht="15" x14ac:dyDescent="0.25">
      <c r="A24" s="83">
        <v>15</v>
      </c>
      <c r="B24" s="93"/>
      <c r="C24" s="94"/>
      <c r="D24" s="94"/>
      <c r="E24" s="94"/>
      <c r="F24" s="94"/>
      <c r="G24" s="94"/>
      <c r="H24" s="94"/>
      <c r="I24" s="94"/>
      <c r="J24" s="110"/>
      <c r="K24" s="77"/>
      <c r="L24" s="77"/>
      <c r="M24" s="77"/>
      <c r="N24" s="77"/>
      <c r="O24" s="77"/>
      <c r="P24" s="77"/>
      <c r="Q24" s="77"/>
      <c r="R24" s="77"/>
    </row>
    <row r="25" spans="1:18" ht="15" x14ac:dyDescent="0.25">
      <c r="A25" s="83">
        <v>16</v>
      </c>
      <c r="B25" s="111"/>
      <c r="C25" s="112"/>
      <c r="D25" s="112"/>
      <c r="E25" s="112"/>
      <c r="F25" s="112"/>
      <c r="G25" s="113"/>
      <c r="H25" s="113"/>
      <c r="I25" s="113"/>
      <c r="J25" s="110"/>
      <c r="K25" s="77"/>
      <c r="L25" s="77"/>
      <c r="M25" s="77"/>
      <c r="N25" s="77"/>
      <c r="O25" s="77"/>
      <c r="P25" s="77"/>
      <c r="Q25" s="77"/>
      <c r="R25" s="77"/>
    </row>
    <row r="26" spans="1:18" ht="15" x14ac:dyDescent="0.25">
      <c r="A26" s="83">
        <v>17</v>
      </c>
      <c r="B26" s="111"/>
      <c r="C26" s="112"/>
      <c r="D26" s="112"/>
      <c r="E26" s="112"/>
      <c r="F26" s="112"/>
      <c r="G26" s="113"/>
      <c r="H26" s="113"/>
      <c r="I26" s="113"/>
      <c r="J26" s="110"/>
      <c r="K26" s="77"/>
      <c r="L26" s="77"/>
      <c r="M26" s="77"/>
      <c r="N26" s="77"/>
      <c r="O26" s="77"/>
      <c r="P26" s="77"/>
      <c r="Q26" s="77"/>
      <c r="R26" s="77"/>
    </row>
    <row r="27" spans="1:18" ht="15" x14ac:dyDescent="0.25">
      <c r="A27" s="83">
        <v>18</v>
      </c>
      <c r="B27" s="111"/>
      <c r="C27" s="112"/>
      <c r="D27" s="112"/>
      <c r="E27" s="112"/>
      <c r="F27" s="112"/>
      <c r="G27" s="113"/>
      <c r="H27" s="113"/>
      <c r="I27" s="113"/>
      <c r="J27" s="110"/>
      <c r="K27" s="77"/>
      <c r="L27" s="77"/>
      <c r="M27" s="77"/>
      <c r="N27" s="77"/>
      <c r="O27" s="77"/>
      <c r="P27" s="77"/>
      <c r="Q27" s="77"/>
      <c r="R27" s="77"/>
    </row>
    <row r="28" spans="1:18" ht="15" x14ac:dyDescent="0.25">
      <c r="A28" s="83">
        <v>19</v>
      </c>
      <c r="B28" s="111"/>
      <c r="C28" s="112"/>
      <c r="D28" s="112"/>
      <c r="E28" s="112"/>
      <c r="F28" s="112"/>
      <c r="G28" s="113"/>
      <c r="H28" s="113"/>
      <c r="I28" s="113"/>
      <c r="J28" s="110"/>
      <c r="K28" s="77"/>
      <c r="L28" s="77"/>
      <c r="M28" s="77"/>
      <c r="N28" s="77"/>
      <c r="O28" s="77"/>
      <c r="P28" s="77"/>
      <c r="Q28" s="77"/>
      <c r="R28" s="77"/>
    </row>
    <row r="29" spans="1:18" ht="15" x14ac:dyDescent="0.25">
      <c r="A29" s="83">
        <v>20</v>
      </c>
      <c r="B29" s="111"/>
      <c r="C29" s="112"/>
      <c r="D29" s="112"/>
      <c r="E29" s="112"/>
      <c r="F29" s="112"/>
      <c r="G29" s="113"/>
      <c r="H29" s="113"/>
      <c r="I29" s="113"/>
      <c r="J29" s="110"/>
      <c r="K29" s="77"/>
      <c r="L29" s="77"/>
      <c r="M29" s="77"/>
      <c r="N29" s="77"/>
      <c r="O29" s="77"/>
      <c r="P29" s="77"/>
      <c r="Q29" s="77"/>
      <c r="R29" s="77"/>
    </row>
    <row r="30" spans="1:18" ht="15" x14ac:dyDescent="0.25">
      <c r="A30" s="83">
        <v>21</v>
      </c>
      <c r="B30" s="111"/>
      <c r="C30" s="112"/>
      <c r="D30" s="112"/>
      <c r="E30" s="112"/>
      <c r="F30" s="112"/>
      <c r="G30" s="113"/>
      <c r="H30" s="113"/>
      <c r="I30" s="113"/>
      <c r="J30" s="110"/>
      <c r="K30" s="77"/>
      <c r="L30" s="77"/>
      <c r="M30" s="77"/>
      <c r="N30" s="77"/>
      <c r="O30" s="77"/>
      <c r="P30" s="77"/>
      <c r="Q30" s="77"/>
      <c r="R30" s="77"/>
    </row>
    <row r="31" spans="1:18" ht="15" x14ac:dyDescent="0.25">
      <c r="A31" s="83">
        <v>22</v>
      </c>
      <c r="B31" s="111"/>
      <c r="C31" s="112"/>
      <c r="D31" s="112"/>
      <c r="E31" s="112"/>
      <c r="F31" s="112"/>
      <c r="G31" s="113"/>
      <c r="H31" s="113"/>
      <c r="I31" s="113"/>
      <c r="J31" s="110"/>
      <c r="K31" s="84"/>
      <c r="L31" s="84"/>
      <c r="M31" s="84"/>
      <c r="N31" s="84"/>
      <c r="O31" s="84"/>
      <c r="P31" s="84"/>
      <c r="Q31" s="84"/>
      <c r="R31" s="84"/>
    </row>
    <row r="32" spans="1:18" ht="15" x14ac:dyDescent="0.25">
      <c r="A32" s="83">
        <v>23</v>
      </c>
      <c r="B32" s="111"/>
      <c r="C32" s="112"/>
      <c r="D32" s="112"/>
      <c r="E32" s="112"/>
      <c r="F32" s="112"/>
      <c r="G32" s="113"/>
      <c r="H32" s="113"/>
      <c r="I32" s="113"/>
      <c r="J32" s="110"/>
      <c r="K32" s="84"/>
      <c r="L32" s="84"/>
      <c r="M32" s="84"/>
      <c r="N32" s="84"/>
      <c r="O32" s="84"/>
      <c r="P32" s="84"/>
      <c r="Q32" s="84"/>
      <c r="R32" s="84"/>
    </row>
    <row r="33" spans="1:18" ht="15" x14ac:dyDescent="0.25">
      <c r="A33" s="83">
        <v>24</v>
      </c>
      <c r="B33" s="111"/>
      <c r="C33" s="112"/>
      <c r="D33" s="112"/>
      <c r="E33" s="112"/>
      <c r="F33" s="112"/>
      <c r="G33" s="113"/>
      <c r="H33" s="113"/>
      <c r="I33" s="113"/>
      <c r="J33" s="110"/>
      <c r="K33" s="84"/>
      <c r="L33" s="84"/>
      <c r="M33" s="84"/>
      <c r="N33" s="84"/>
      <c r="O33" s="84"/>
      <c r="P33" s="84"/>
      <c r="Q33" s="84"/>
      <c r="R33" s="84"/>
    </row>
    <row r="34" spans="1:18" ht="15" x14ac:dyDescent="0.25">
      <c r="A34" s="83">
        <v>25</v>
      </c>
      <c r="B34" s="114"/>
      <c r="C34" s="115"/>
      <c r="D34" s="115"/>
      <c r="E34" s="115"/>
      <c r="F34" s="115"/>
      <c r="G34" s="113"/>
      <c r="H34" s="113"/>
      <c r="I34" s="113"/>
      <c r="J34" s="116"/>
      <c r="K34" s="84"/>
      <c r="L34" s="84"/>
      <c r="M34" s="84"/>
      <c r="N34" s="84"/>
      <c r="O34" s="84"/>
      <c r="P34" s="84"/>
      <c r="Q34" s="84"/>
      <c r="R34" s="84"/>
    </row>
    <row r="35" spans="1:18" ht="15" x14ac:dyDescent="0.25">
      <c r="A35" s="83">
        <v>26</v>
      </c>
      <c r="B35" s="114"/>
      <c r="C35" s="115"/>
      <c r="D35" s="115"/>
      <c r="E35" s="115"/>
      <c r="F35" s="115"/>
      <c r="G35" s="113"/>
      <c r="H35" s="113"/>
      <c r="I35" s="113"/>
      <c r="J35" s="116"/>
      <c r="K35" s="84"/>
      <c r="L35" s="84"/>
      <c r="M35" s="84"/>
      <c r="N35" s="84"/>
      <c r="O35" s="84"/>
      <c r="P35" s="84"/>
      <c r="Q35" s="84"/>
      <c r="R35" s="84"/>
    </row>
    <row r="36" spans="1:18" ht="15" x14ac:dyDescent="0.25">
      <c r="A36" s="83">
        <v>27</v>
      </c>
      <c r="B36" s="114"/>
      <c r="C36" s="115"/>
      <c r="D36" s="115"/>
      <c r="E36" s="115"/>
      <c r="F36" s="115"/>
      <c r="G36" s="113"/>
      <c r="H36" s="113"/>
      <c r="I36" s="113"/>
      <c r="J36" s="116"/>
      <c r="K36" s="84"/>
      <c r="L36" s="84"/>
      <c r="M36" s="84"/>
      <c r="N36" s="84"/>
      <c r="O36" s="84"/>
      <c r="P36" s="84"/>
      <c r="Q36" s="84"/>
      <c r="R36" s="84"/>
    </row>
    <row r="37" spans="1:18" ht="15" x14ac:dyDescent="0.25">
      <c r="A37" s="83">
        <v>28</v>
      </c>
      <c r="B37" s="114"/>
      <c r="C37" s="115"/>
      <c r="D37" s="115"/>
      <c r="E37" s="115"/>
      <c r="F37" s="115"/>
      <c r="G37" s="113"/>
      <c r="H37" s="113"/>
      <c r="I37" s="113"/>
      <c r="J37" s="116"/>
      <c r="K37" s="84"/>
      <c r="L37" s="84"/>
      <c r="M37" s="84"/>
      <c r="N37" s="84"/>
      <c r="O37" s="84"/>
      <c r="P37" s="84"/>
      <c r="Q37" s="84"/>
      <c r="R37" s="84"/>
    </row>
    <row r="38" spans="1:18" ht="15" x14ac:dyDescent="0.25">
      <c r="A38" s="83">
        <v>29</v>
      </c>
      <c r="B38" s="114"/>
      <c r="C38" s="115"/>
      <c r="D38" s="115"/>
      <c r="E38" s="115"/>
      <c r="F38" s="115"/>
      <c r="G38" s="113"/>
      <c r="H38" s="113"/>
      <c r="I38" s="113"/>
      <c r="J38" s="116"/>
      <c r="K38" s="84"/>
      <c r="L38" s="84"/>
      <c r="M38" s="84"/>
      <c r="N38" s="84"/>
      <c r="O38" s="84"/>
      <c r="P38" s="84"/>
      <c r="Q38" s="84"/>
      <c r="R38" s="84"/>
    </row>
    <row r="39" spans="1:18" ht="15" customHeight="1" x14ac:dyDescent="0.25">
      <c r="A39" s="83">
        <v>30</v>
      </c>
      <c r="B39" s="114"/>
      <c r="C39" s="115"/>
      <c r="D39" s="115"/>
      <c r="E39" s="115"/>
      <c r="F39" s="115"/>
      <c r="G39" s="113"/>
      <c r="H39" s="113"/>
      <c r="I39" s="113"/>
      <c r="J39" s="116"/>
      <c r="K39" s="85"/>
      <c r="L39" s="86"/>
      <c r="M39" s="86"/>
      <c r="N39" s="86"/>
      <c r="O39" s="86"/>
      <c r="P39" s="86"/>
      <c r="Q39" s="86"/>
      <c r="R39" s="86"/>
    </row>
    <row r="40" spans="1:18" ht="15" x14ac:dyDescent="0.25">
      <c r="A40" s="83">
        <v>31</v>
      </c>
      <c r="B40" s="114"/>
      <c r="C40" s="115"/>
      <c r="D40" s="115"/>
      <c r="E40" s="115"/>
      <c r="F40" s="115"/>
      <c r="G40" s="113"/>
      <c r="H40" s="113"/>
      <c r="I40" s="113"/>
      <c r="J40" s="116"/>
      <c r="K40" s="87"/>
      <c r="L40" s="86"/>
      <c r="M40" s="86"/>
      <c r="N40" s="86"/>
      <c r="O40" s="86"/>
      <c r="P40" s="86"/>
      <c r="Q40" s="86"/>
      <c r="R40" s="86"/>
    </row>
    <row r="41" spans="1:18" ht="15" x14ac:dyDescent="0.25">
      <c r="A41" s="83">
        <v>32</v>
      </c>
      <c r="B41" s="114"/>
      <c r="C41" s="115"/>
      <c r="D41" s="115"/>
      <c r="E41" s="115"/>
      <c r="F41" s="115"/>
      <c r="G41" s="113"/>
      <c r="H41" s="113"/>
      <c r="I41" s="113"/>
      <c r="J41" s="116"/>
      <c r="K41" s="87"/>
      <c r="L41" s="86"/>
      <c r="M41" s="86"/>
      <c r="N41" s="86"/>
      <c r="O41" s="86"/>
      <c r="P41" s="86"/>
      <c r="Q41" s="86"/>
      <c r="R41" s="86"/>
    </row>
    <row r="42" spans="1:18" ht="15" x14ac:dyDescent="0.25">
      <c r="A42" s="83">
        <v>33</v>
      </c>
      <c r="B42" s="114"/>
      <c r="C42" s="115"/>
      <c r="D42" s="115"/>
      <c r="E42" s="115"/>
      <c r="F42" s="115"/>
      <c r="G42" s="113"/>
      <c r="H42" s="113"/>
      <c r="I42" s="113"/>
      <c r="J42" s="116"/>
      <c r="K42" s="164" t="s">
        <v>30</v>
      </c>
      <c r="L42" s="165"/>
      <c r="M42" s="165"/>
      <c r="N42" s="165"/>
      <c r="O42" s="165"/>
      <c r="P42" s="165"/>
      <c r="Q42" s="165"/>
      <c r="R42" s="165"/>
    </row>
    <row r="43" spans="1:18" ht="15" x14ac:dyDescent="0.25">
      <c r="A43" s="83">
        <v>34</v>
      </c>
      <c r="B43" s="114"/>
      <c r="C43" s="115"/>
      <c r="D43" s="115"/>
      <c r="E43" s="115"/>
      <c r="F43" s="115"/>
      <c r="G43" s="113"/>
      <c r="H43" s="113"/>
      <c r="I43" s="113"/>
      <c r="J43" s="116"/>
      <c r="K43" s="88"/>
      <c r="L43" s="89"/>
      <c r="M43" s="89"/>
      <c r="N43" s="89"/>
      <c r="O43" s="89"/>
      <c r="P43" s="89"/>
      <c r="Q43" s="89"/>
      <c r="R43" s="89"/>
    </row>
    <row r="44" spans="1:18" ht="15" x14ac:dyDescent="0.25">
      <c r="A44" s="83">
        <v>35</v>
      </c>
      <c r="B44" s="114"/>
      <c r="C44" s="115"/>
      <c r="D44" s="115"/>
      <c r="E44" s="115"/>
      <c r="F44" s="115"/>
      <c r="G44" s="113"/>
      <c r="H44" s="113"/>
      <c r="I44" s="113"/>
      <c r="J44" s="116"/>
      <c r="K44" s="88"/>
      <c r="L44" s="89"/>
      <c r="M44" s="89"/>
      <c r="N44" s="89"/>
      <c r="O44" s="89"/>
      <c r="P44" s="89"/>
      <c r="Q44" s="89"/>
      <c r="R44" s="89"/>
    </row>
    <row r="45" spans="1:18" ht="15" x14ac:dyDescent="0.25">
      <c r="A45" s="83">
        <v>36</v>
      </c>
      <c r="B45" s="114"/>
      <c r="C45" s="115"/>
      <c r="D45" s="115"/>
      <c r="E45" s="115"/>
      <c r="F45" s="115"/>
      <c r="G45" s="113"/>
      <c r="H45" s="113"/>
      <c r="I45" s="113"/>
      <c r="J45" s="116"/>
      <c r="K45" s="88"/>
      <c r="L45" s="89"/>
      <c r="M45" s="89"/>
      <c r="N45" s="89"/>
      <c r="O45" s="89"/>
      <c r="P45" s="89"/>
      <c r="Q45" s="89"/>
      <c r="R45" s="89"/>
    </row>
    <row r="46" spans="1:18" ht="15" x14ac:dyDescent="0.25">
      <c r="A46" s="83">
        <v>37</v>
      </c>
      <c r="B46" s="117"/>
      <c r="C46" s="113"/>
      <c r="D46" s="113"/>
      <c r="E46" s="118"/>
      <c r="F46" s="113"/>
      <c r="G46" s="113"/>
      <c r="H46" s="113"/>
      <c r="I46" s="113"/>
      <c r="J46" s="110"/>
      <c r="K46" s="88"/>
      <c r="L46" s="89"/>
      <c r="M46" s="89"/>
      <c r="N46" s="89"/>
      <c r="O46" s="89"/>
      <c r="P46" s="89"/>
      <c r="Q46" s="89"/>
      <c r="R46" s="89"/>
    </row>
    <row r="47" spans="1:18" ht="15" x14ac:dyDescent="0.25">
      <c r="A47" s="83">
        <v>38</v>
      </c>
      <c r="B47" s="117"/>
      <c r="C47" s="113"/>
      <c r="D47" s="113"/>
      <c r="E47" s="118"/>
      <c r="F47" s="113"/>
      <c r="G47" s="113"/>
      <c r="H47" s="113"/>
      <c r="I47" s="113"/>
      <c r="J47" s="110"/>
      <c r="K47" s="84"/>
      <c r="L47" s="84"/>
      <c r="M47" s="84"/>
      <c r="N47" s="84"/>
      <c r="O47" s="84"/>
      <c r="P47" s="84"/>
      <c r="Q47" s="84"/>
      <c r="R47" s="84"/>
    </row>
    <row r="48" spans="1:18" ht="15" x14ac:dyDescent="0.25">
      <c r="A48" s="83">
        <v>39</v>
      </c>
      <c r="B48" s="117"/>
      <c r="C48" s="113"/>
      <c r="D48" s="113"/>
      <c r="E48" s="118"/>
      <c r="F48" s="113"/>
      <c r="G48" s="113"/>
      <c r="H48" s="113"/>
      <c r="I48" s="113"/>
      <c r="J48" s="116"/>
      <c r="K48" s="84"/>
      <c r="L48" s="84"/>
      <c r="M48" s="84"/>
      <c r="N48" s="84"/>
      <c r="O48" s="84"/>
      <c r="P48" s="84"/>
      <c r="Q48" s="84"/>
      <c r="R48" s="84"/>
    </row>
    <row r="49" spans="1:29" ht="15" x14ac:dyDescent="0.25">
      <c r="A49" s="83">
        <v>40</v>
      </c>
      <c r="B49" s="117"/>
      <c r="C49" s="113"/>
      <c r="D49" s="113"/>
      <c r="E49" s="118"/>
      <c r="F49" s="113"/>
      <c r="G49" s="113"/>
      <c r="H49" s="113"/>
      <c r="I49" s="113"/>
      <c r="J49" s="116"/>
      <c r="K49" s="84"/>
      <c r="L49" s="84"/>
      <c r="M49" s="84"/>
      <c r="N49" s="84"/>
      <c r="O49" s="84"/>
      <c r="P49" s="84"/>
      <c r="Q49" s="84"/>
      <c r="R49" s="84"/>
    </row>
    <row r="50" spans="1:29" ht="15" x14ac:dyDescent="0.25">
      <c r="A50" s="83">
        <v>41</v>
      </c>
      <c r="B50" s="117"/>
      <c r="C50" s="113"/>
      <c r="D50" s="113"/>
      <c r="E50" s="118"/>
      <c r="F50" s="113"/>
      <c r="G50" s="113"/>
      <c r="H50" s="113"/>
      <c r="I50" s="113"/>
      <c r="J50" s="116"/>
      <c r="K50" s="84"/>
      <c r="L50" s="84"/>
      <c r="M50" s="84"/>
      <c r="N50" s="84"/>
      <c r="O50" s="84"/>
      <c r="P50" s="84"/>
      <c r="Q50" s="84"/>
      <c r="R50" s="84"/>
    </row>
    <row r="51" spans="1:29" ht="15" x14ac:dyDescent="0.25">
      <c r="A51" s="83">
        <v>42</v>
      </c>
      <c r="B51" s="117"/>
      <c r="C51" s="113"/>
      <c r="D51" s="113"/>
      <c r="E51" s="118"/>
      <c r="F51" s="113"/>
      <c r="G51" s="113"/>
      <c r="H51" s="113"/>
      <c r="I51" s="113"/>
      <c r="J51" s="116"/>
      <c r="K51" s="84"/>
      <c r="L51" s="84"/>
      <c r="M51" s="84"/>
      <c r="N51" s="84"/>
      <c r="O51" s="84"/>
      <c r="P51" s="84"/>
      <c r="Q51" s="84"/>
      <c r="R51" s="84"/>
    </row>
    <row r="52" spans="1:29" ht="15" x14ac:dyDescent="0.25">
      <c r="A52" s="83">
        <v>43</v>
      </c>
      <c r="B52" s="117"/>
      <c r="C52" s="113"/>
      <c r="D52" s="113"/>
      <c r="E52" s="118"/>
      <c r="F52" s="113"/>
      <c r="G52" s="113"/>
      <c r="H52" s="113"/>
      <c r="I52" s="113"/>
      <c r="J52" s="116"/>
      <c r="K52" s="84"/>
      <c r="L52" s="84"/>
      <c r="M52" s="84"/>
      <c r="N52" s="84"/>
      <c r="O52" s="84"/>
      <c r="P52" s="84"/>
      <c r="Q52" s="84"/>
      <c r="R52" s="84"/>
    </row>
    <row r="53" spans="1:29" ht="15" x14ac:dyDescent="0.25">
      <c r="A53" s="83">
        <v>44</v>
      </c>
      <c r="B53" s="117"/>
      <c r="C53" s="113"/>
      <c r="D53" s="113"/>
      <c r="E53" s="118"/>
      <c r="F53" s="113"/>
      <c r="G53" s="113"/>
      <c r="H53" s="113"/>
      <c r="I53" s="113"/>
      <c r="J53" s="116"/>
      <c r="K53" s="84"/>
      <c r="L53" s="84"/>
      <c r="M53" s="84"/>
      <c r="N53" s="84"/>
      <c r="O53" s="84"/>
      <c r="P53" s="84"/>
      <c r="Q53" s="84"/>
      <c r="R53" s="84"/>
    </row>
    <row r="54" spans="1:29" ht="15" x14ac:dyDescent="0.25">
      <c r="A54" s="83">
        <v>45</v>
      </c>
      <c r="B54" s="117"/>
      <c r="C54" s="113"/>
      <c r="D54" s="113"/>
      <c r="E54" s="118"/>
      <c r="F54" s="113"/>
      <c r="G54" s="113"/>
      <c r="H54" s="113"/>
      <c r="I54" s="113"/>
      <c r="J54" s="116"/>
      <c r="K54" s="84"/>
      <c r="L54" s="84"/>
      <c r="M54" s="84"/>
      <c r="N54" s="84"/>
      <c r="O54" s="84"/>
      <c r="P54" s="84"/>
      <c r="Q54" s="84"/>
      <c r="R54" s="84"/>
    </row>
    <row r="55" spans="1:29" ht="15" x14ac:dyDescent="0.25">
      <c r="A55" s="83">
        <v>46</v>
      </c>
      <c r="B55" s="117"/>
      <c r="C55" s="113"/>
      <c r="D55" s="113"/>
      <c r="E55" s="118"/>
      <c r="F55" s="113"/>
      <c r="G55" s="113"/>
      <c r="H55" s="113"/>
      <c r="I55" s="113"/>
      <c r="J55" s="116"/>
      <c r="K55" s="84"/>
      <c r="L55" s="84"/>
      <c r="M55" s="84"/>
      <c r="N55" s="84"/>
      <c r="O55" s="84"/>
      <c r="P55" s="84"/>
      <c r="Q55" s="84"/>
      <c r="R55" s="84"/>
    </row>
    <row r="56" spans="1:29" ht="15" x14ac:dyDescent="0.25">
      <c r="A56" s="83">
        <v>47</v>
      </c>
      <c r="B56" s="117"/>
      <c r="C56" s="113"/>
      <c r="D56" s="113"/>
      <c r="E56" s="118"/>
      <c r="F56" s="113"/>
      <c r="G56" s="113"/>
      <c r="H56" s="113"/>
      <c r="I56" s="113"/>
      <c r="J56" s="116"/>
      <c r="K56" s="84"/>
      <c r="L56" s="84"/>
      <c r="M56" s="84"/>
      <c r="N56" s="84"/>
      <c r="O56" s="84"/>
      <c r="P56" s="84"/>
      <c r="Q56" s="84"/>
      <c r="R56" s="84"/>
    </row>
    <row r="57" spans="1:29" ht="15" x14ac:dyDescent="0.25">
      <c r="A57" s="83">
        <v>48</v>
      </c>
      <c r="B57" s="117"/>
      <c r="C57" s="113"/>
      <c r="D57" s="113"/>
      <c r="E57" s="118"/>
      <c r="F57" s="113"/>
      <c r="G57" s="113"/>
      <c r="H57" s="113"/>
      <c r="I57" s="113"/>
      <c r="J57" s="116"/>
      <c r="K57" s="84"/>
      <c r="L57" s="84"/>
      <c r="M57" s="84"/>
      <c r="N57" s="84"/>
      <c r="O57" s="84"/>
      <c r="P57" s="84"/>
      <c r="Q57" s="84"/>
      <c r="R57" s="84"/>
    </row>
    <row r="58" spans="1:29" ht="15" x14ac:dyDescent="0.25">
      <c r="A58" s="83">
        <v>49</v>
      </c>
      <c r="B58" s="117"/>
      <c r="C58" s="113"/>
      <c r="D58" s="113"/>
      <c r="E58" s="118"/>
      <c r="F58" s="113"/>
      <c r="G58" s="113"/>
      <c r="H58" s="113"/>
      <c r="I58" s="113"/>
      <c r="J58" s="116"/>
      <c r="K58" s="84"/>
      <c r="L58" s="84"/>
      <c r="M58" s="84"/>
      <c r="N58" s="84"/>
      <c r="O58" s="84"/>
      <c r="P58" s="84"/>
      <c r="Q58" s="84"/>
      <c r="R58" s="84"/>
    </row>
    <row r="59" spans="1:29" ht="15.75" thickBot="1" x14ac:dyDescent="0.3">
      <c r="A59" s="90">
        <v>50</v>
      </c>
      <c r="B59" s="119"/>
      <c r="C59" s="120"/>
      <c r="D59" s="120"/>
      <c r="E59" s="121"/>
      <c r="F59" s="120"/>
      <c r="G59" s="120"/>
      <c r="H59" s="120"/>
      <c r="I59" s="120"/>
      <c r="J59" s="122"/>
      <c r="K59" s="84"/>
      <c r="L59" s="84"/>
      <c r="M59" s="84"/>
      <c r="N59" s="84"/>
      <c r="O59" s="84"/>
      <c r="P59" s="84"/>
      <c r="Q59" s="84"/>
      <c r="R59" s="84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6" t="s">
        <v>26</v>
      </c>
      <c r="C63" s="167"/>
      <c r="D63" s="167"/>
      <c r="E63" s="167"/>
      <c r="F63" s="167"/>
      <c r="G63" s="167"/>
      <c r="H63" s="167"/>
      <c r="I63" s="167"/>
      <c r="J63" s="167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100.13662184511398</v>
      </c>
      <c r="D66" s="19">
        <f t="shared" ref="D66:D115" si="2">IF((B10&lt;&gt;0)*ISNUMBER(D10),100*(D10/B10),"")</f>
        <v>110.86143668656072</v>
      </c>
      <c r="E66" s="19">
        <f t="shared" ref="E66:E115" si="3">IF((B10&lt;&gt;0)*ISNUMBER(E10),100*(E10/B10),"")</f>
        <v>111.64161932839578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88.718995845259457</v>
      </c>
      <c r="D67" s="19">
        <f t="shared" si="2"/>
        <v>100.48809494633406</v>
      </c>
      <c r="E67" s="19">
        <f t="shared" si="3"/>
        <v>87.276510172729374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101.37683578104138</v>
      </c>
      <c r="D68" s="19">
        <f t="shared" si="2"/>
        <v>105.69300734312417</v>
      </c>
      <c r="E68" s="19">
        <f t="shared" si="3"/>
        <v>105.31542056074767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115.13027222806403</v>
      </c>
      <c r="D69" s="19">
        <f t="shared" si="2"/>
        <v>112.17431942983995</v>
      </c>
      <c r="E69" s="19">
        <f t="shared" si="3"/>
        <v>125.06133894146514</v>
      </c>
      <c r="F69" s="19" t="str">
        <f t="shared" si="4"/>
        <v/>
      </c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99.935385907666458</v>
      </c>
      <c r="D70" s="19">
        <f t="shared" si="2"/>
        <v>102.67179271799178</v>
      </c>
      <c r="E70" s="19">
        <f t="shared" si="3"/>
        <v>106.56586868262634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106.86329245519129</v>
      </c>
      <c r="D71" s="19">
        <f t="shared" si="2"/>
        <v>106.09321756540824</v>
      </c>
      <c r="E71" s="19">
        <f t="shared" si="3"/>
        <v>106.44552682748396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95.709256061140962</v>
      </c>
      <c r="D72" s="19">
        <f t="shared" si="2"/>
        <v>97.510980500666307</v>
      </c>
      <c r="E72" s="19">
        <f t="shared" si="3"/>
        <v>98.734817330903468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93.921243875135346</v>
      </c>
      <c r="D73" s="19">
        <f t="shared" si="2"/>
        <v>95.189801985648998</v>
      </c>
      <c r="E73" s="19">
        <f t="shared" si="3"/>
        <v>99.106045034959905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110.60474222318904</v>
      </c>
      <c r="D74" s="19">
        <f t="shared" si="2"/>
        <v>103.18686099630192</v>
      </c>
      <c r="E74" s="19">
        <f t="shared" si="3"/>
        <v>97.933434848814429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95.730289976129924</v>
      </c>
      <c r="D75" s="19">
        <f t="shared" si="2"/>
        <v>105.12940837861765</v>
      </c>
      <c r="E75" s="19">
        <f t="shared" si="3"/>
        <v>107.98099153128295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/>
      <c r="C76" s="19"/>
      <c r="D76" s="19"/>
      <c r="E76" s="19"/>
      <c r="F76" s="19" t="str">
        <f t="shared" si="4"/>
        <v/>
      </c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/>
      <c r="C77" s="19"/>
      <c r="D77" s="19"/>
      <c r="E77" s="19"/>
      <c r="F77" s="19" t="str">
        <f t="shared" si="4"/>
        <v/>
      </c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si="0"/>
        <v/>
      </c>
      <c r="C78" s="19" t="str">
        <f t="shared" si="1"/>
        <v/>
      </c>
      <c r="D78" s="19" t="str">
        <f t="shared" si="2"/>
        <v/>
      </c>
      <c r="E78" s="19" t="str">
        <f t="shared" si="3"/>
        <v/>
      </c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5"/>
      <c r="L104" s="156"/>
      <c r="M104" s="156"/>
      <c r="N104" s="156"/>
      <c r="O104" s="156"/>
      <c r="P104" s="156"/>
      <c r="Q104" s="156"/>
      <c r="R104" s="156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7"/>
      <c r="L105" s="156"/>
      <c r="M105" s="156"/>
      <c r="N105" s="156"/>
      <c r="O105" s="156"/>
      <c r="P105" s="156"/>
      <c r="Q105" s="156"/>
      <c r="R105" s="156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7"/>
      <c r="L106" s="156"/>
      <c r="M106" s="156"/>
      <c r="N106" s="156"/>
      <c r="O106" s="156"/>
      <c r="P106" s="156"/>
      <c r="Q106" s="156"/>
      <c r="R106" s="156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7"/>
      <c r="L107" s="156"/>
      <c r="M107" s="156"/>
      <c r="N107" s="156"/>
      <c r="O107" s="156"/>
      <c r="P107" s="156"/>
      <c r="Q107" s="156"/>
      <c r="R107" s="156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7"/>
      <c r="L108" s="156"/>
      <c r="M108" s="156"/>
      <c r="N108" s="156"/>
      <c r="O108" s="156"/>
      <c r="P108" s="156"/>
      <c r="Q108" s="156"/>
      <c r="R108" s="156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100.81269361979319</v>
      </c>
      <c r="D116" s="20">
        <f t="shared" si="9"/>
        <v>103.89989205504938</v>
      </c>
      <c r="E116" s="20">
        <f t="shared" si="9"/>
        <v>104.6061573259409</v>
      </c>
      <c r="F116" s="20" t="str">
        <f t="shared" si="9"/>
        <v/>
      </c>
      <c r="G116" s="20" t="str">
        <f t="shared" si="9"/>
        <v/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5" t="s">
        <v>29</v>
      </c>
      <c r="L116" s="156"/>
      <c r="M116" s="156"/>
      <c r="N116" s="156"/>
      <c r="O116" s="156"/>
      <c r="P116" s="156"/>
      <c r="Q116" s="156"/>
      <c r="R116" s="15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10</v>
      </c>
      <c r="C117" s="20">
        <f t="shared" ref="C117:J117" si="10">COUNT(C66:C115)</f>
        <v>10</v>
      </c>
      <c r="D117" s="20">
        <f t="shared" si="10"/>
        <v>10</v>
      </c>
      <c r="E117" s="20">
        <f t="shared" si="10"/>
        <v>10</v>
      </c>
      <c r="F117" s="20">
        <f t="shared" si="10"/>
        <v>0</v>
      </c>
      <c r="G117" s="20">
        <f t="shared" si="10"/>
        <v>0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57"/>
      <c r="L117" s="156"/>
      <c r="M117" s="156"/>
      <c r="N117" s="156"/>
      <c r="O117" s="156"/>
      <c r="P117" s="156"/>
      <c r="Q117" s="156"/>
      <c r="R117" s="15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8.0598974678043138</v>
      </c>
      <c r="D118" s="20">
        <f t="shared" si="11"/>
        <v>5.3417408971243958</v>
      </c>
      <c r="E118" s="20">
        <f t="shared" si="11"/>
        <v>9.9810612539108199</v>
      </c>
      <c r="F118" s="20" t="str">
        <f t="shared" si="11"/>
        <v/>
      </c>
      <c r="G118" s="20" t="str">
        <f t="shared" si="11"/>
        <v/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57"/>
      <c r="L118" s="156"/>
      <c r="M118" s="156"/>
      <c r="N118" s="156"/>
      <c r="O118" s="156"/>
      <c r="P118" s="156"/>
      <c r="Q118" s="156"/>
      <c r="R118" s="15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2.5487633705685271</v>
      </c>
      <c r="D119" s="20">
        <f t="shared" si="12"/>
        <v>1.6892067905384274</v>
      </c>
      <c r="E119" s="20">
        <f t="shared" si="12"/>
        <v>3.1562887028014375</v>
      </c>
      <c r="F119" s="20" t="str">
        <f t="shared" si="12"/>
        <v/>
      </c>
      <c r="G119" s="20" t="str">
        <f t="shared" si="12"/>
        <v/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57"/>
      <c r="L119" s="156"/>
      <c r="M119" s="156"/>
      <c r="N119" s="156"/>
      <c r="O119" s="156"/>
      <c r="P119" s="156"/>
      <c r="Q119" s="156"/>
      <c r="R119" s="156"/>
    </row>
    <row r="120" spans="1:29" x14ac:dyDescent="0.2">
      <c r="A120" s="30" t="s">
        <v>15</v>
      </c>
      <c r="B120" s="20">
        <f t="shared" ref="B120:J120" si="13">IF(B117&gt;2,TINV(0.1,B117-1),"")</f>
        <v>1.8331129326562374</v>
      </c>
      <c r="C120" s="20">
        <f t="shared" si="13"/>
        <v>1.8331129326562374</v>
      </c>
      <c r="D120" s="20">
        <f t="shared" si="13"/>
        <v>1.8331129326562374</v>
      </c>
      <c r="E120" s="20">
        <f t="shared" si="13"/>
        <v>1.8331129326562374</v>
      </c>
      <c r="F120" s="20" t="str">
        <f t="shared" si="13"/>
        <v/>
      </c>
      <c r="G120" s="20" t="str">
        <f t="shared" si="13"/>
        <v/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57"/>
      <c r="L120" s="156"/>
      <c r="M120" s="156"/>
      <c r="N120" s="156"/>
      <c r="O120" s="156"/>
      <c r="P120" s="156"/>
      <c r="Q120" s="156"/>
      <c r="R120" s="156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4.6721710968696692</v>
      </c>
      <c r="D121" s="20">
        <f t="shared" si="14"/>
        <v>3.0965068136667271</v>
      </c>
      <c r="E121" s="20">
        <f t="shared" si="14"/>
        <v>5.7858336403020942</v>
      </c>
      <c r="F121" s="20" t="str">
        <f t="shared" si="14"/>
        <v/>
      </c>
      <c r="G121" s="20" t="str">
        <f t="shared" si="14"/>
        <v/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88.718995845259457</v>
      </c>
      <c r="D122" s="20">
        <f t="shared" si="15"/>
        <v>95.189801985648998</v>
      </c>
      <c r="E122" s="20">
        <f t="shared" si="15"/>
        <v>87.276510172729374</v>
      </c>
      <c r="F122" s="20" t="str">
        <f t="shared" si="15"/>
        <v/>
      </c>
      <c r="G122" s="20" t="str">
        <f t="shared" si="15"/>
        <v/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115.13027222806403</v>
      </c>
      <c r="D123" s="20">
        <f t="shared" si="16"/>
        <v>112.17431942983995</v>
      </c>
      <c r="E123" s="20">
        <f t="shared" si="16"/>
        <v>125.06133894146514</v>
      </c>
      <c r="F123" s="20" t="str">
        <f t="shared" si="16"/>
        <v/>
      </c>
      <c r="G123" s="20" t="str">
        <f t="shared" si="16"/>
        <v/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2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E9827"/>
  <sheetViews>
    <sheetView topLeftCell="A70" workbookViewId="0">
      <selection activeCell="I23" sqref="I23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6" t="s">
        <v>94</v>
      </c>
      <c r="J1" s="97"/>
      <c r="K1" s="99" t="s">
        <v>105</v>
      </c>
      <c r="L1" s="97"/>
      <c r="M1" s="97"/>
    </row>
    <row r="2" spans="1:18" x14ac:dyDescent="0.2">
      <c r="A2" s="40" t="s">
        <v>83</v>
      </c>
      <c r="B2" s="40" t="str">
        <f>hiddenSheet!ekr_doktittel</f>
        <v>Holdbarhetsforsøk INA2A</v>
      </c>
      <c r="C2" s="40"/>
      <c r="D2" s="40"/>
      <c r="E2" s="40"/>
      <c r="F2" s="40"/>
      <c r="G2" s="40"/>
      <c r="H2" s="40"/>
      <c r="I2" s="96" t="s">
        <v>95</v>
      </c>
      <c r="J2" s="97"/>
      <c r="K2" s="98"/>
      <c r="L2" s="106"/>
      <c r="M2" s="106"/>
      <c r="N2" s="107"/>
      <c r="O2" s="107"/>
      <c r="P2" s="107"/>
    </row>
    <row r="3" spans="1:18" ht="23.25" x14ac:dyDescent="0.35">
      <c r="A3" s="9" t="s">
        <v>13</v>
      </c>
      <c r="B3" s="10"/>
      <c r="C3" s="158" t="s">
        <v>127</v>
      </c>
      <c r="D3" s="159"/>
      <c r="E3" s="159"/>
      <c r="F3" s="159"/>
      <c r="G3" s="159"/>
      <c r="H3" s="159"/>
      <c r="I3" s="159"/>
      <c r="J3" s="159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7"/>
      <c r="B7" s="127" t="s">
        <v>0</v>
      </c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6</v>
      </c>
      <c r="I7" s="127" t="s">
        <v>27</v>
      </c>
      <c r="J7" s="127" t="s">
        <v>28</v>
      </c>
      <c r="K7" s="77"/>
      <c r="L7" s="78"/>
      <c r="M7" s="78"/>
      <c r="N7" s="78"/>
      <c r="O7" s="78"/>
      <c r="P7" s="78"/>
      <c r="Q7" s="78"/>
      <c r="R7" s="78"/>
    </row>
    <row r="8" spans="1:18" ht="15.75" thickBot="1" x14ac:dyDescent="0.3">
      <c r="A8" s="79" t="s">
        <v>12</v>
      </c>
      <c r="B8" s="123">
        <v>0</v>
      </c>
      <c r="C8" s="124">
        <v>72</v>
      </c>
      <c r="D8" s="124">
        <v>120</v>
      </c>
      <c r="E8" s="124">
        <v>168</v>
      </c>
      <c r="F8" s="124"/>
      <c r="G8" s="124"/>
      <c r="H8" s="125"/>
      <c r="I8" s="124"/>
      <c r="J8" s="126"/>
      <c r="K8" s="80"/>
      <c r="L8" s="77"/>
      <c r="M8" s="77"/>
      <c r="N8" s="77"/>
      <c r="O8" s="77"/>
      <c r="P8" s="77"/>
      <c r="Q8" s="77"/>
      <c r="R8" s="77"/>
    </row>
    <row r="9" spans="1:18" ht="15.75" thickBot="1" x14ac:dyDescent="0.3">
      <c r="A9" s="81" t="s">
        <v>20</v>
      </c>
      <c r="B9" s="160" t="s">
        <v>21</v>
      </c>
      <c r="C9" s="161"/>
      <c r="D9" s="161"/>
      <c r="E9" s="161"/>
      <c r="F9" s="161"/>
      <c r="G9" s="161"/>
      <c r="H9" s="161"/>
      <c r="I9" s="162"/>
      <c r="J9" s="163"/>
      <c r="K9" s="80"/>
      <c r="L9" s="77"/>
      <c r="M9" s="77"/>
      <c r="N9" s="77"/>
      <c r="O9" s="77"/>
      <c r="P9" s="77"/>
      <c r="Q9" s="77"/>
      <c r="R9" s="77"/>
    </row>
    <row r="10" spans="1:18" ht="15" x14ac:dyDescent="0.25">
      <c r="A10" s="82">
        <v>1</v>
      </c>
      <c r="B10" s="91">
        <v>27.814</v>
      </c>
      <c r="C10" s="92">
        <v>27.902000000000001</v>
      </c>
      <c r="D10" s="92">
        <v>29.27</v>
      </c>
      <c r="E10" s="92">
        <v>30.356000000000002</v>
      </c>
      <c r="F10" s="92"/>
      <c r="G10" s="92"/>
      <c r="H10" s="92"/>
      <c r="I10" s="92"/>
      <c r="J10" s="109"/>
      <c r="K10" s="77"/>
      <c r="L10" s="77"/>
      <c r="M10" s="77"/>
      <c r="N10" s="77"/>
      <c r="O10" s="77"/>
      <c r="P10" s="77"/>
      <c r="Q10" s="77"/>
      <c r="R10" s="77"/>
    </row>
    <row r="11" spans="1:18" ht="15" x14ac:dyDescent="0.25">
      <c r="A11" s="83">
        <v>2</v>
      </c>
      <c r="B11" s="93">
        <v>775.25599999999997</v>
      </c>
      <c r="C11" s="94">
        <v>761.86900000000003</v>
      </c>
      <c r="D11" s="94">
        <v>738.58699999999999</v>
      </c>
      <c r="E11" s="94">
        <v>772.23299999999995</v>
      </c>
      <c r="F11" s="94"/>
      <c r="G11" s="94"/>
      <c r="H11" s="94"/>
      <c r="I11" s="94"/>
      <c r="J11" s="110"/>
      <c r="K11" s="77"/>
      <c r="L11" s="77"/>
      <c r="M11" s="77"/>
      <c r="N11" s="77"/>
      <c r="O11" s="77"/>
      <c r="P11" s="77"/>
      <c r="Q11" s="77"/>
      <c r="R11" s="77"/>
    </row>
    <row r="12" spans="1:18" ht="15" x14ac:dyDescent="0.25">
      <c r="A12" s="83">
        <v>3</v>
      </c>
      <c r="B12" s="93">
        <v>47.936</v>
      </c>
      <c r="C12" s="94">
        <v>50.213999999999999</v>
      </c>
      <c r="D12" s="94">
        <v>50.265999999999998</v>
      </c>
      <c r="E12" s="94">
        <v>49.642000000000003</v>
      </c>
      <c r="F12" s="94"/>
      <c r="G12" s="94"/>
      <c r="H12" s="94"/>
      <c r="I12" s="94"/>
      <c r="J12" s="110"/>
      <c r="K12" s="77"/>
      <c r="L12" s="77"/>
      <c r="M12" s="77"/>
      <c r="N12" s="77"/>
      <c r="O12" s="77"/>
      <c r="P12" s="77"/>
      <c r="Q12" s="77"/>
      <c r="R12" s="77"/>
    </row>
    <row r="13" spans="1:18" ht="15" x14ac:dyDescent="0.25">
      <c r="A13" s="83">
        <v>4</v>
      </c>
      <c r="B13" s="93">
        <v>17.117999999999999</v>
      </c>
      <c r="C13" s="94">
        <v>19.396999999999998</v>
      </c>
      <c r="D13" s="94">
        <v>18.29</v>
      </c>
      <c r="E13" s="94">
        <v>17.962</v>
      </c>
      <c r="F13" s="94"/>
      <c r="G13" s="94"/>
      <c r="H13" s="94"/>
      <c r="I13" s="94"/>
      <c r="J13" s="110"/>
      <c r="K13" s="77"/>
      <c r="L13" s="77"/>
      <c r="M13" s="77"/>
      <c r="N13" s="77"/>
      <c r="O13" s="77"/>
      <c r="P13" s="77"/>
      <c r="Q13" s="77"/>
      <c r="R13" s="77"/>
    </row>
    <row r="14" spans="1:18" ht="15" x14ac:dyDescent="0.25">
      <c r="A14" s="83">
        <v>5</v>
      </c>
      <c r="B14" s="93">
        <v>464.29500000000002</v>
      </c>
      <c r="C14" s="94">
        <v>479.315</v>
      </c>
      <c r="D14" s="94">
        <v>396.82299999999998</v>
      </c>
      <c r="E14" s="94">
        <v>471.923</v>
      </c>
      <c r="F14" s="94"/>
      <c r="G14" s="94"/>
      <c r="H14" s="94"/>
      <c r="I14" s="94"/>
      <c r="J14" s="110"/>
      <c r="K14" s="77"/>
      <c r="L14" s="77"/>
      <c r="M14" s="77"/>
      <c r="N14" s="77"/>
      <c r="O14" s="77"/>
      <c r="P14" s="77"/>
      <c r="Q14" s="77"/>
      <c r="R14" s="77"/>
    </row>
    <row r="15" spans="1:18" ht="15" x14ac:dyDescent="0.25">
      <c r="A15" s="83">
        <v>6</v>
      </c>
      <c r="B15" s="93">
        <v>51.942999999999998</v>
      </c>
      <c r="C15" s="94">
        <v>53.505000000000003</v>
      </c>
      <c r="D15" s="94">
        <v>51.819000000000003</v>
      </c>
      <c r="E15" s="94">
        <v>54.15</v>
      </c>
      <c r="F15" s="94"/>
      <c r="G15" s="94"/>
      <c r="H15" s="94"/>
      <c r="I15" s="94"/>
      <c r="J15" s="110"/>
      <c r="K15" s="77"/>
      <c r="L15" s="77"/>
      <c r="M15" s="77"/>
      <c r="N15" s="77"/>
      <c r="O15" s="77"/>
      <c r="P15" s="77"/>
      <c r="Q15" s="77"/>
      <c r="R15" s="77"/>
    </row>
    <row r="16" spans="1:18" ht="15" x14ac:dyDescent="0.25">
      <c r="A16" s="83">
        <v>7</v>
      </c>
      <c r="B16" s="93">
        <v>314.42099999999999</v>
      </c>
      <c r="C16" s="94">
        <v>309.31799999999998</v>
      </c>
      <c r="D16" s="94">
        <v>301.911</v>
      </c>
      <c r="E16" s="94">
        <v>306.40499999999997</v>
      </c>
      <c r="F16" s="94"/>
      <c r="G16" s="94"/>
      <c r="H16" s="94"/>
      <c r="I16" s="94"/>
      <c r="J16" s="110"/>
      <c r="K16" s="77"/>
      <c r="L16" s="77"/>
      <c r="M16" s="77"/>
      <c r="N16" s="77"/>
      <c r="O16" s="77"/>
      <c r="P16" s="77"/>
      <c r="Q16" s="77"/>
      <c r="R16" s="77"/>
    </row>
    <row r="17" spans="1:18" ht="15" x14ac:dyDescent="0.25">
      <c r="A17" s="83">
        <v>8</v>
      </c>
      <c r="B17" s="93">
        <v>435.928</v>
      </c>
      <c r="C17" s="94">
        <v>455.09699999999998</v>
      </c>
      <c r="D17" s="94">
        <v>438.77199999999999</v>
      </c>
      <c r="E17" s="94">
        <v>458.87599999999998</v>
      </c>
      <c r="F17" s="94"/>
      <c r="G17" s="94"/>
      <c r="H17" s="94"/>
      <c r="I17" s="94"/>
      <c r="J17" s="110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83">
        <v>9</v>
      </c>
      <c r="B18" s="93">
        <v>9.1940000000000008</v>
      </c>
      <c r="C18" s="94">
        <v>8.4779999999999998</v>
      </c>
      <c r="D18" s="94">
        <v>9.7270000000000003</v>
      </c>
      <c r="E18" s="94">
        <v>8.875</v>
      </c>
      <c r="F18" s="94"/>
      <c r="G18" s="94"/>
      <c r="H18" s="94"/>
      <c r="I18" s="94"/>
      <c r="J18" s="110"/>
      <c r="K18" s="77"/>
      <c r="L18" s="77"/>
      <c r="M18" s="77"/>
      <c r="N18" s="77"/>
      <c r="O18" s="77"/>
      <c r="P18" s="77"/>
      <c r="Q18" s="77"/>
      <c r="R18" s="77"/>
    </row>
    <row r="19" spans="1:18" ht="15" x14ac:dyDescent="0.25">
      <c r="A19" s="83">
        <v>10</v>
      </c>
      <c r="B19" s="93">
        <v>319.64699999999999</v>
      </c>
      <c r="C19" s="94">
        <v>330.19799999999998</v>
      </c>
      <c r="D19" s="94">
        <v>332.68299999999999</v>
      </c>
      <c r="E19" s="94">
        <v>332.34399999999999</v>
      </c>
      <c r="F19" s="94"/>
      <c r="G19" s="94"/>
      <c r="H19" s="94"/>
      <c r="I19" s="94"/>
      <c r="J19" s="110"/>
      <c r="K19" s="77"/>
      <c r="L19" s="77"/>
      <c r="M19" s="77"/>
      <c r="N19" s="77"/>
      <c r="O19" s="77"/>
      <c r="P19" s="77"/>
      <c r="Q19" s="77"/>
      <c r="R19" s="77"/>
    </row>
    <row r="20" spans="1:18" ht="15" x14ac:dyDescent="0.25">
      <c r="A20" s="83">
        <v>11</v>
      </c>
      <c r="B20" s="93">
        <v>6.05</v>
      </c>
      <c r="C20" s="94">
        <v>5.718</v>
      </c>
      <c r="D20" s="94">
        <v>5.4059999999999997</v>
      </c>
      <c r="E20" s="94">
        <v>5.867</v>
      </c>
      <c r="F20" s="94"/>
      <c r="G20" s="94"/>
      <c r="H20" s="94"/>
      <c r="I20" s="94"/>
      <c r="J20" s="110"/>
      <c r="K20" s="77"/>
      <c r="L20" s="77"/>
      <c r="M20" s="77"/>
      <c r="N20" s="77"/>
      <c r="O20" s="77"/>
      <c r="P20" s="77"/>
      <c r="Q20" s="77"/>
      <c r="R20" s="77"/>
    </row>
    <row r="21" spans="1:18" ht="15" x14ac:dyDescent="0.25">
      <c r="A21" s="83">
        <v>12</v>
      </c>
      <c r="B21" s="93" t="s">
        <v>128</v>
      </c>
      <c r="C21" s="94" t="s">
        <v>128</v>
      </c>
      <c r="D21" s="94" t="s">
        <v>128</v>
      </c>
      <c r="E21" s="94" t="s">
        <v>128</v>
      </c>
      <c r="F21" s="94"/>
      <c r="G21" s="94"/>
      <c r="H21" s="94"/>
      <c r="I21" s="94"/>
      <c r="J21" s="110"/>
      <c r="K21" s="77"/>
      <c r="L21" s="77"/>
      <c r="M21" s="77"/>
      <c r="N21" s="77"/>
      <c r="O21" s="77"/>
      <c r="P21" s="77"/>
      <c r="Q21" s="77"/>
      <c r="R21" s="77"/>
    </row>
    <row r="22" spans="1:18" ht="15" x14ac:dyDescent="0.25">
      <c r="A22" s="83">
        <v>13</v>
      </c>
      <c r="B22" s="93"/>
      <c r="C22" s="94"/>
      <c r="D22" s="94"/>
      <c r="E22" s="94"/>
      <c r="F22" s="94"/>
      <c r="G22" s="94"/>
      <c r="H22" s="94"/>
      <c r="I22" s="94"/>
      <c r="J22" s="110"/>
      <c r="K22" s="77"/>
      <c r="L22" s="77"/>
      <c r="M22" s="77"/>
      <c r="N22" s="77"/>
      <c r="O22" s="77"/>
      <c r="P22" s="77"/>
      <c r="Q22" s="77"/>
      <c r="R22" s="77"/>
    </row>
    <row r="23" spans="1:18" ht="15" x14ac:dyDescent="0.25">
      <c r="A23" s="83">
        <v>14</v>
      </c>
      <c r="B23" s="93"/>
      <c r="C23" s="94"/>
      <c r="D23" s="94"/>
      <c r="E23" s="94"/>
      <c r="F23" s="94"/>
      <c r="G23" s="94"/>
      <c r="H23" s="94"/>
      <c r="I23" s="94"/>
      <c r="J23" s="110"/>
      <c r="K23" s="77"/>
      <c r="L23" s="77"/>
      <c r="M23" s="77"/>
      <c r="N23" s="77"/>
      <c r="O23" s="77"/>
      <c r="P23" s="77"/>
      <c r="Q23" s="77"/>
      <c r="R23" s="77"/>
    </row>
    <row r="24" spans="1:18" ht="15" x14ac:dyDescent="0.25">
      <c r="A24" s="83">
        <v>15</v>
      </c>
      <c r="B24" s="93"/>
      <c r="C24" s="94"/>
      <c r="D24" s="94"/>
      <c r="E24" s="94"/>
      <c r="F24" s="94"/>
      <c r="G24" s="94"/>
      <c r="H24" s="94"/>
      <c r="I24" s="94"/>
      <c r="J24" s="110"/>
      <c r="K24" s="77"/>
      <c r="L24" s="77"/>
      <c r="M24" s="77"/>
      <c r="N24" s="77"/>
      <c r="O24" s="77"/>
      <c r="P24" s="77"/>
      <c r="Q24" s="77"/>
      <c r="R24" s="77"/>
    </row>
    <row r="25" spans="1:18" ht="15" x14ac:dyDescent="0.25">
      <c r="A25" s="83">
        <v>16</v>
      </c>
      <c r="B25" s="111"/>
      <c r="C25" s="112"/>
      <c r="D25" s="112"/>
      <c r="E25" s="112"/>
      <c r="F25" s="112"/>
      <c r="G25" s="113"/>
      <c r="H25" s="113"/>
      <c r="I25" s="113"/>
      <c r="J25" s="110"/>
      <c r="K25" s="77"/>
      <c r="L25" s="77"/>
      <c r="M25" s="77"/>
      <c r="N25" s="77"/>
      <c r="O25" s="77"/>
      <c r="P25" s="77"/>
      <c r="Q25" s="77"/>
      <c r="R25" s="77"/>
    </row>
    <row r="26" spans="1:18" ht="15" x14ac:dyDescent="0.25">
      <c r="A26" s="83">
        <v>17</v>
      </c>
      <c r="B26" s="111"/>
      <c r="C26" s="112"/>
      <c r="D26" s="112"/>
      <c r="E26" s="112"/>
      <c r="F26" s="112"/>
      <c r="G26" s="113"/>
      <c r="H26" s="113"/>
      <c r="I26" s="113"/>
      <c r="J26" s="110"/>
      <c r="K26" s="77"/>
      <c r="L26" s="77"/>
      <c r="M26" s="77"/>
      <c r="N26" s="77"/>
      <c r="O26" s="77"/>
      <c r="P26" s="77"/>
      <c r="Q26" s="77"/>
      <c r="R26" s="77"/>
    </row>
    <row r="27" spans="1:18" ht="15" x14ac:dyDescent="0.25">
      <c r="A27" s="83">
        <v>18</v>
      </c>
      <c r="B27" s="111"/>
      <c r="C27" s="112"/>
      <c r="D27" s="112"/>
      <c r="E27" s="112"/>
      <c r="F27" s="112"/>
      <c r="G27" s="113"/>
      <c r="H27" s="113"/>
      <c r="I27" s="113"/>
      <c r="J27" s="110"/>
      <c r="K27" s="77"/>
      <c r="L27" s="77"/>
      <c r="M27" s="77"/>
      <c r="N27" s="77"/>
      <c r="O27" s="77"/>
      <c r="P27" s="77"/>
      <c r="Q27" s="77"/>
      <c r="R27" s="77"/>
    </row>
    <row r="28" spans="1:18" ht="15" x14ac:dyDescent="0.25">
      <c r="A28" s="83">
        <v>19</v>
      </c>
      <c r="B28" s="111"/>
      <c r="C28" s="112"/>
      <c r="D28" s="112"/>
      <c r="E28" s="112"/>
      <c r="F28" s="112"/>
      <c r="G28" s="113"/>
      <c r="H28" s="113"/>
      <c r="I28" s="113"/>
      <c r="J28" s="110"/>
      <c r="K28" s="77"/>
      <c r="L28" s="77"/>
      <c r="M28" s="77"/>
      <c r="N28" s="77"/>
      <c r="O28" s="77"/>
      <c r="P28" s="77"/>
      <c r="Q28" s="77"/>
      <c r="R28" s="77"/>
    </row>
    <row r="29" spans="1:18" ht="15" x14ac:dyDescent="0.25">
      <c r="A29" s="83">
        <v>20</v>
      </c>
      <c r="B29" s="111"/>
      <c r="C29" s="112"/>
      <c r="D29" s="112"/>
      <c r="E29" s="112"/>
      <c r="F29" s="112"/>
      <c r="G29" s="113"/>
      <c r="H29" s="113"/>
      <c r="I29" s="113"/>
      <c r="J29" s="110"/>
      <c r="K29" s="77"/>
      <c r="L29" s="77"/>
      <c r="M29" s="77"/>
      <c r="N29" s="77"/>
      <c r="O29" s="77"/>
      <c r="P29" s="77"/>
      <c r="Q29" s="77"/>
      <c r="R29" s="77"/>
    </row>
    <row r="30" spans="1:18" ht="15" x14ac:dyDescent="0.25">
      <c r="A30" s="83">
        <v>21</v>
      </c>
      <c r="B30" s="111"/>
      <c r="C30" s="112"/>
      <c r="D30" s="112"/>
      <c r="E30" s="112"/>
      <c r="F30" s="112"/>
      <c r="G30" s="113"/>
      <c r="H30" s="113"/>
      <c r="I30" s="113"/>
      <c r="J30" s="110"/>
      <c r="K30" s="77"/>
      <c r="L30" s="77"/>
      <c r="M30" s="77"/>
      <c r="N30" s="77"/>
      <c r="O30" s="77"/>
      <c r="P30" s="77"/>
      <c r="Q30" s="77"/>
      <c r="R30" s="77"/>
    </row>
    <row r="31" spans="1:18" ht="15" x14ac:dyDescent="0.25">
      <c r="A31" s="83">
        <v>22</v>
      </c>
      <c r="B31" s="111"/>
      <c r="C31" s="112"/>
      <c r="D31" s="112"/>
      <c r="E31" s="112"/>
      <c r="F31" s="112"/>
      <c r="G31" s="113"/>
      <c r="H31" s="113"/>
      <c r="I31" s="113"/>
      <c r="J31" s="110"/>
      <c r="K31" s="84"/>
      <c r="L31" s="84"/>
      <c r="M31" s="84"/>
      <c r="N31" s="84"/>
      <c r="O31" s="84"/>
      <c r="P31" s="84"/>
      <c r="Q31" s="84"/>
      <c r="R31" s="84"/>
    </row>
    <row r="32" spans="1:18" ht="15" x14ac:dyDescent="0.25">
      <c r="A32" s="83">
        <v>23</v>
      </c>
      <c r="B32" s="111"/>
      <c r="C32" s="112"/>
      <c r="D32" s="112"/>
      <c r="E32" s="112"/>
      <c r="F32" s="112"/>
      <c r="G32" s="113"/>
      <c r="H32" s="113"/>
      <c r="I32" s="113"/>
      <c r="J32" s="110"/>
      <c r="K32" s="84"/>
      <c r="L32" s="84"/>
      <c r="M32" s="84"/>
      <c r="N32" s="84"/>
      <c r="O32" s="84"/>
      <c r="P32" s="84"/>
      <c r="Q32" s="84"/>
      <c r="R32" s="84"/>
    </row>
    <row r="33" spans="1:18" ht="15" x14ac:dyDescent="0.25">
      <c r="A33" s="83">
        <v>24</v>
      </c>
      <c r="B33" s="111"/>
      <c r="C33" s="112"/>
      <c r="D33" s="112"/>
      <c r="E33" s="112"/>
      <c r="F33" s="112"/>
      <c r="G33" s="113"/>
      <c r="H33" s="113"/>
      <c r="I33" s="113"/>
      <c r="J33" s="110"/>
      <c r="K33" s="84"/>
      <c r="L33" s="84"/>
      <c r="M33" s="84"/>
      <c r="N33" s="84"/>
      <c r="O33" s="84"/>
      <c r="P33" s="84"/>
      <c r="Q33" s="84"/>
      <c r="R33" s="84"/>
    </row>
    <row r="34" spans="1:18" ht="15" x14ac:dyDescent="0.25">
      <c r="A34" s="83">
        <v>25</v>
      </c>
      <c r="B34" s="114"/>
      <c r="C34" s="115"/>
      <c r="D34" s="115"/>
      <c r="E34" s="115"/>
      <c r="F34" s="115"/>
      <c r="G34" s="113"/>
      <c r="H34" s="113"/>
      <c r="I34" s="113"/>
      <c r="J34" s="116"/>
      <c r="K34" s="84"/>
      <c r="L34" s="84"/>
      <c r="M34" s="84"/>
      <c r="N34" s="84"/>
      <c r="O34" s="84"/>
      <c r="P34" s="84"/>
      <c r="Q34" s="84"/>
      <c r="R34" s="84"/>
    </row>
    <row r="35" spans="1:18" ht="15" x14ac:dyDescent="0.25">
      <c r="A35" s="83">
        <v>26</v>
      </c>
      <c r="B35" s="114"/>
      <c r="C35" s="115"/>
      <c r="D35" s="115"/>
      <c r="E35" s="115"/>
      <c r="F35" s="115"/>
      <c r="G35" s="113"/>
      <c r="H35" s="113"/>
      <c r="I35" s="113"/>
      <c r="J35" s="116"/>
      <c r="K35" s="84"/>
      <c r="L35" s="84"/>
      <c r="M35" s="84"/>
      <c r="N35" s="84"/>
      <c r="O35" s="84"/>
      <c r="P35" s="84"/>
      <c r="Q35" s="84"/>
      <c r="R35" s="84"/>
    </row>
    <row r="36" spans="1:18" ht="15" x14ac:dyDescent="0.25">
      <c r="A36" s="83">
        <v>27</v>
      </c>
      <c r="B36" s="114"/>
      <c r="C36" s="115"/>
      <c r="D36" s="115"/>
      <c r="E36" s="115"/>
      <c r="F36" s="115"/>
      <c r="G36" s="113"/>
      <c r="H36" s="113"/>
      <c r="I36" s="113"/>
      <c r="J36" s="116"/>
      <c r="K36" s="84"/>
      <c r="L36" s="84"/>
      <c r="M36" s="84"/>
      <c r="N36" s="84"/>
      <c r="O36" s="84"/>
      <c r="P36" s="84"/>
      <c r="Q36" s="84"/>
      <c r="R36" s="84"/>
    </row>
    <row r="37" spans="1:18" ht="15" x14ac:dyDescent="0.25">
      <c r="A37" s="83">
        <v>28</v>
      </c>
      <c r="B37" s="114"/>
      <c r="C37" s="115"/>
      <c r="D37" s="115"/>
      <c r="E37" s="115"/>
      <c r="F37" s="115"/>
      <c r="G37" s="113"/>
      <c r="H37" s="113"/>
      <c r="I37" s="113"/>
      <c r="J37" s="116"/>
      <c r="K37" s="84"/>
      <c r="L37" s="84"/>
      <c r="M37" s="84"/>
      <c r="N37" s="84"/>
      <c r="O37" s="84"/>
      <c r="P37" s="84"/>
      <c r="Q37" s="84"/>
      <c r="R37" s="84"/>
    </row>
    <row r="38" spans="1:18" ht="15" x14ac:dyDescent="0.25">
      <c r="A38" s="83">
        <v>29</v>
      </c>
      <c r="B38" s="114"/>
      <c r="C38" s="115"/>
      <c r="D38" s="115"/>
      <c r="E38" s="115"/>
      <c r="F38" s="115"/>
      <c r="G38" s="113"/>
      <c r="H38" s="113"/>
      <c r="I38" s="113"/>
      <c r="J38" s="116"/>
      <c r="K38" s="84"/>
      <c r="L38" s="84"/>
      <c r="M38" s="84"/>
      <c r="N38" s="84"/>
      <c r="O38" s="84"/>
      <c r="P38" s="84"/>
      <c r="Q38" s="84"/>
      <c r="R38" s="84"/>
    </row>
    <row r="39" spans="1:18" ht="15" customHeight="1" x14ac:dyDescent="0.25">
      <c r="A39" s="83">
        <v>30</v>
      </c>
      <c r="B39" s="114"/>
      <c r="C39" s="115"/>
      <c r="D39" s="115"/>
      <c r="E39" s="115"/>
      <c r="F39" s="115"/>
      <c r="G39" s="113"/>
      <c r="H39" s="113"/>
      <c r="I39" s="113"/>
      <c r="J39" s="116"/>
      <c r="K39" s="85"/>
      <c r="L39" s="86"/>
      <c r="M39" s="86"/>
      <c r="N39" s="86"/>
      <c r="O39" s="86"/>
      <c r="P39" s="86"/>
      <c r="Q39" s="86"/>
      <c r="R39" s="86"/>
    </row>
    <row r="40" spans="1:18" ht="15" x14ac:dyDescent="0.25">
      <c r="A40" s="83">
        <v>31</v>
      </c>
      <c r="B40" s="114"/>
      <c r="C40" s="115"/>
      <c r="D40" s="115"/>
      <c r="E40" s="115"/>
      <c r="F40" s="115"/>
      <c r="G40" s="113"/>
      <c r="H40" s="113"/>
      <c r="I40" s="113"/>
      <c r="J40" s="116"/>
      <c r="K40" s="87"/>
      <c r="L40" s="86"/>
      <c r="M40" s="86"/>
      <c r="N40" s="86"/>
      <c r="O40" s="86"/>
      <c r="P40" s="86"/>
      <c r="Q40" s="86"/>
      <c r="R40" s="86"/>
    </row>
    <row r="41" spans="1:18" ht="15" x14ac:dyDescent="0.25">
      <c r="A41" s="83">
        <v>32</v>
      </c>
      <c r="B41" s="114"/>
      <c r="C41" s="115"/>
      <c r="D41" s="115"/>
      <c r="E41" s="115"/>
      <c r="F41" s="115"/>
      <c r="G41" s="113"/>
      <c r="H41" s="113"/>
      <c r="I41" s="113"/>
      <c r="J41" s="116"/>
      <c r="K41" s="87"/>
      <c r="L41" s="86"/>
      <c r="M41" s="86"/>
      <c r="N41" s="86"/>
      <c r="O41" s="86"/>
      <c r="P41" s="86"/>
      <c r="Q41" s="86"/>
      <c r="R41" s="86"/>
    </row>
    <row r="42" spans="1:18" ht="15" x14ac:dyDescent="0.25">
      <c r="A42" s="83">
        <v>33</v>
      </c>
      <c r="B42" s="114"/>
      <c r="C42" s="115"/>
      <c r="D42" s="115"/>
      <c r="E42" s="115"/>
      <c r="F42" s="115"/>
      <c r="G42" s="113"/>
      <c r="H42" s="113"/>
      <c r="I42" s="113"/>
      <c r="J42" s="116"/>
      <c r="K42" s="164" t="s">
        <v>30</v>
      </c>
      <c r="L42" s="165"/>
      <c r="M42" s="165"/>
      <c r="N42" s="165"/>
      <c r="O42" s="165"/>
      <c r="P42" s="165"/>
      <c r="Q42" s="165"/>
      <c r="R42" s="165"/>
    </row>
    <row r="43" spans="1:18" ht="15" x14ac:dyDescent="0.25">
      <c r="A43" s="83">
        <v>34</v>
      </c>
      <c r="B43" s="114"/>
      <c r="C43" s="115"/>
      <c r="D43" s="115"/>
      <c r="E43" s="115"/>
      <c r="F43" s="115"/>
      <c r="G43" s="113"/>
      <c r="H43" s="113"/>
      <c r="I43" s="113"/>
      <c r="J43" s="116"/>
      <c r="K43" s="88"/>
      <c r="L43" s="89"/>
      <c r="M43" s="89"/>
      <c r="N43" s="89"/>
      <c r="O43" s="89"/>
      <c r="P43" s="89"/>
      <c r="Q43" s="89"/>
      <c r="R43" s="89"/>
    </row>
    <row r="44" spans="1:18" ht="15" x14ac:dyDescent="0.25">
      <c r="A44" s="83">
        <v>35</v>
      </c>
      <c r="B44" s="114"/>
      <c r="C44" s="115"/>
      <c r="D44" s="115"/>
      <c r="E44" s="115"/>
      <c r="F44" s="115"/>
      <c r="G44" s="113"/>
      <c r="H44" s="113"/>
      <c r="I44" s="113"/>
      <c r="J44" s="116"/>
      <c r="K44" s="88"/>
      <c r="L44" s="89"/>
      <c r="M44" s="89"/>
      <c r="N44" s="89"/>
      <c r="O44" s="89"/>
      <c r="P44" s="89"/>
      <c r="Q44" s="89"/>
      <c r="R44" s="89"/>
    </row>
    <row r="45" spans="1:18" ht="15" x14ac:dyDescent="0.25">
      <c r="A45" s="83">
        <v>36</v>
      </c>
      <c r="B45" s="114"/>
      <c r="C45" s="115"/>
      <c r="D45" s="115"/>
      <c r="E45" s="115"/>
      <c r="F45" s="115"/>
      <c r="G45" s="113"/>
      <c r="H45" s="113"/>
      <c r="I45" s="113"/>
      <c r="J45" s="116"/>
      <c r="K45" s="88"/>
      <c r="L45" s="89"/>
      <c r="M45" s="89"/>
      <c r="N45" s="89"/>
      <c r="O45" s="89"/>
      <c r="P45" s="89"/>
      <c r="Q45" s="89"/>
      <c r="R45" s="89"/>
    </row>
    <row r="46" spans="1:18" ht="15" x14ac:dyDescent="0.25">
      <c r="A46" s="83">
        <v>37</v>
      </c>
      <c r="B46" s="117"/>
      <c r="C46" s="113"/>
      <c r="D46" s="113"/>
      <c r="E46" s="118"/>
      <c r="F46" s="113"/>
      <c r="G46" s="113"/>
      <c r="H46" s="113"/>
      <c r="I46" s="113"/>
      <c r="J46" s="110"/>
      <c r="K46" s="88"/>
      <c r="L46" s="89"/>
      <c r="M46" s="89"/>
      <c r="N46" s="89"/>
      <c r="O46" s="89"/>
      <c r="P46" s="89"/>
      <c r="Q46" s="89"/>
      <c r="R46" s="89"/>
    </row>
    <row r="47" spans="1:18" ht="15" x14ac:dyDescent="0.25">
      <c r="A47" s="83">
        <v>38</v>
      </c>
      <c r="B47" s="117"/>
      <c r="C47" s="113"/>
      <c r="D47" s="113"/>
      <c r="E47" s="118"/>
      <c r="F47" s="113"/>
      <c r="G47" s="113"/>
      <c r="H47" s="113"/>
      <c r="I47" s="113"/>
      <c r="J47" s="110"/>
      <c r="K47" s="84"/>
      <c r="L47" s="84"/>
      <c r="M47" s="84"/>
      <c r="N47" s="84"/>
      <c r="O47" s="84"/>
      <c r="P47" s="84"/>
      <c r="Q47" s="84"/>
      <c r="R47" s="84"/>
    </row>
    <row r="48" spans="1:18" ht="15" x14ac:dyDescent="0.25">
      <c r="A48" s="83">
        <v>39</v>
      </c>
      <c r="B48" s="117"/>
      <c r="C48" s="113"/>
      <c r="D48" s="113"/>
      <c r="E48" s="118"/>
      <c r="F48" s="113"/>
      <c r="G48" s="113"/>
      <c r="H48" s="113"/>
      <c r="I48" s="113"/>
      <c r="J48" s="116"/>
      <c r="K48" s="84"/>
      <c r="L48" s="84"/>
      <c r="M48" s="84"/>
      <c r="N48" s="84"/>
      <c r="O48" s="84"/>
      <c r="P48" s="84"/>
      <c r="Q48" s="84"/>
      <c r="R48" s="84"/>
    </row>
    <row r="49" spans="1:29" ht="15" x14ac:dyDescent="0.25">
      <c r="A49" s="83">
        <v>40</v>
      </c>
      <c r="B49" s="117"/>
      <c r="C49" s="113"/>
      <c r="D49" s="113"/>
      <c r="E49" s="118"/>
      <c r="F49" s="113"/>
      <c r="G49" s="113"/>
      <c r="H49" s="113"/>
      <c r="I49" s="113"/>
      <c r="J49" s="116"/>
      <c r="K49" s="84"/>
      <c r="L49" s="84"/>
      <c r="M49" s="84"/>
      <c r="N49" s="84"/>
      <c r="O49" s="84"/>
      <c r="P49" s="84"/>
      <c r="Q49" s="84"/>
      <c r="R49" s="84"/>
    </row>
    <row r="50" spans="1:29" ht="15" x14ac:dyDescent="0.25">
      <c r="A50" s="83">
        <v>41</v>
      </c>
      <c r="B50" s="117"/>
      <c r="C50" s="113"/>
      <c r="D50" s="113"/>
      <c r="E50" s="118"/>
      <c r="F50" s="113"/>
      <c r="G50" s="113"/>
      <c r="H50" s="113"/>
      <c r="I50" s="113"/>
      <c r="J50" s="116"/>
      <c r="K50" s="84"/>
      <c r="L50" s="84"/>
      <c r="M50" s="84"/>
      <c r="N50" s="84"/>
      <c r="O50" s="84"/>
      <c r="P50" s="84"/>
      <c r="Q50" s="84"/>
      <c r="R50" s="84"/>
    </row>
    <row r="51" spans="1:29" ht="15" x14ac:dyDescent="0.25">
      <c r="A51" s="83">
        <v>42</v>
      </c>
      <c r="B51" s="117"/>
      <c r="C51" s="113"/>
      <c r="D51" s="113"/>
      <c r="E51" s="118"/>
      <c r="F51" s="113"/>
      <c r="G51" s="113"/>
      <c r="H51" s="113"/>
      <c r="I51" s="113"/>
      <c r="J51" s="116"/>
      <c r="K51" s="84"/>
      <c r="L51" s="84"/>
      <c r="M51" s="84"/>
      <c r="N51" s="84"/>
      <c r="O51" s="84"/>
      <c r="P51" s="84"/>
      <c r="Q51" s="84"/>
      <c r="R51" s="84"/>
    </row>
    <row r="52" spans="1:29" ht="15" x14ac:dyDescent="0.25">
      <c r="A52" s="83">
        <v>43</v>
      </c>
      <c r="B52" s="117"/>
      <c r="C52" s="113"/>
      <c r="D52" s="113"/>
      <c r="E52" s="118"/>
      <c r="F52" s="113"/>
      <c r="G52" s="113"/>
      <c r="H52" s="113"/>
      <c r="I52" s="113"/>
      <c r="J52" s="116"/>
      <c r="K52" s="84"/>
      <c r="L52" s="84"/>
      <c r="M52" s="84"/>
      <c r="N52" s="84"/>
      <c r="O52" s="84"/>
      <c r="P52" s="84"/>
      <c r="Q52" s="84"/>
      <c r="R52" s="84"/>
    </row>
    <row r="53" spans="1:29" ht="15" x14ac:dyDescent="0.25">
      <c r="A53" s="83">
        <v>44</v>
      </c>
      <c r="B53" s="117"/>
      <c r="C53" s="113"/>
      <c r="D53" s="113"/>
      <c r="E53" s="118"/>
      <c r="F53" s="113"/>
      <c r="G53" s="113"/>
      <c r="H53" s="113"/>
      <c r="I53" s="113"/>
      <c r="J53" s="116"/>
      <c r="K53" s="84"/>
      <c r="L53" s="84"/>
      <c r="M53" s="84"/>
      <c r="N53" s="84"/>
      <c r="O53" s="84"/>
      <c r="P53" s="84"/>
      <c r="Q53" s="84"/>
      <c r="R53" s="84"/>
    </row>
    <row r="54" spans="1:29" ht="15" x14ac:dyDescent="0.25">
      <c r="A54" s="83">
        <v>45</v>
      </c>
      <c r="B54" s="117"/>
      <c r="C54" s="113"/>
      <c r="D54" s="113"/>
      <c r="E54" s="118"/>
      <c r="F54" s="113"/>
      <c r="G54" s="113"/>
      <c r="H54" s="113"/>
      <c r="I54" s="113"/>
      <c r="J54" s="116"/>
      <c r="K54" s="84"/>
      <c r="L54" s="84"/>
      <c r="M54" s="84"/>
      <c r="N54" s="84"/>
      <c r="O54" s="84"/>
      <c r="P54" s="84"/>
      <c r="Q54" s="84"/>
      <c r="R54" s="84"/>
    </row>
    <row r="55" spans="1:29" ht="15" x14ac:dyDescent="0.25">
      <c r="A55" s="83">
        <v>46</v>
      </c>
      <c r="B55" s="117"/>
      <c r="C55" s="113"/>
      <c r="D55" s="113"/>
      <c r="E55" s="118"/>
      <c r="F55" s="113"/>
      <c r="G55" s="113"/>
      <c r="H55" s="113"/>
      <c r="I55" s="113"/>
      <c r="J55" s="116"/>
      <c r="K55" s="84"/>
      <c r="L55" s="84"/>
      <c r="M55" s="84"/>
      <c r="N55" s="84"/>
      <c r="O55" s="84"/>
      <c r="P55" s="84"/>
      <c r="Q55" s="84"/>
      <c r="R55" s="84"/>
    </row>
    <row r="56" spans="1:29" ht="15" x14ac:dyDescent="0.25">
      <c r="A56" s="83">
        <v>47</v>
      </c>
      <c r="B56" s="117"/>
      <c r="C56" s="113"/>
      <c r="D56" s="113"/>
      <c r="E56" s="118"/>
      <c r="F56" s="113"/>
      <c r="G56" s="113"/>
      <c r="H56" s="113"/>
      <c r="I56" s="113"/>
      <c r="J56" s="116"/>
      <c r="K56" s="84"/>
      <c r="L56" s="84"/>
      <c r="M56" s="84"/>
      <c r="N56" s="84"/>
      <c r="O56" s="84"/>
      <c r="P56" s="84"/>
      <c r="Q56" s="84"/>
      <c r="R56" s="84"/>
    </row>
    <row r="57" spans="1:29" ht="15" x14ac:dyDescent="0.25">
      <c r="A57" s="83">
        <v>48</v>
      </c>
      <c r="B57" s="117"/>
      <c r="C57" s="113"/>
      <c r="D57" s="113"/>
      <c r="E57" s="118"/>
      <c r="F57" s="113"/>
      <c r="G57" s="113"/>
      <c r="H57" s="113"/>
      <c r="I57" s="113"/>
      <c r="J57" s="116"/>
      <c r="K57" s="84"/>
      <c r="L57" s="84"/>
      <c r="M57" s="84"/>
      <c r="N57" s="84"/>
      <c r="O57" s="84"/>
      <c r="P57" s="84"/>
      <c r="Q57" s="84"/>
      <c r="R57" s="84"/>
    </row>
    <row r="58" spans="1:29" ht="15" x14ac:dyDescent="0.25">
      <c r="A58" s="83">
        <v>49</v>
      </c>
      <c r="B58" s="117"/>
      <c r="C58" s="113"/>
      <c r="D58" s="113"/>
      <c r="E58" s="118"/>
      <c r="F58" s="113"/>
      <c r="G58" s="113"/>
      <c r="H58" s="113"/>
      <c r="I58" s="113"/>
      <c r="J58" s="116"/>
      <c r="K58" s="84"/>
      <c r="L58" s="84"/>
      <c r="M58" s="84"/>
      <c r="N58" s="84"/>
      <c r="O58" s="84"/>
      <c r="P58" s="84"/>
      <c r="Q58" s="84"/>
      <c r="R58" s="84"/>
    </row>
    <row r="59" spans="1:29" ht="15.75" thickBot="1" x14ac:dyDescent="0.3">
      <c r="A59" s="90">
        <v>50</v>
      </c>
      <c r="B59" s="119"/>
      <c r="C59" s="120"/>
      <c r="D59" s="120"/>
      <c r="E59" s="121"/>
      <c r="F59" s="120"/>
      <c r="G59" s="120"/>
      <c r="H59" s="120"/>
      <c r="I59" s="120"/>
      <c r="J59" s="122"/>
      <c r="K59" s="84"/>
      <c r="L59" s="84"/>
      <c r="M59" s="84"/>
      <c r="N59" s="84"/>
      <c r="O59" s="84"/>
      <c r="P59" s="84"/>
      <c r="Q59" s="84"/>
      <c r="R59" s="84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6" t="s">
        <v>26</v>
      </c>
      <c r="C63" s="167"/>
      <c r="D63" s="167"/>
      <c r="E63" s="167"/>
      <c r="F63" s="167"/>
      <c r="G63" s="167"/>
      <c r="H63" s="167"/>
      <c r="I63" s="167"/>
      <c r="J63" s="167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115" si="0">IF((B10&lt;&gt;0)*ISNUMBER(B10),100*(B10/B10),"")</f>
        <v>100</v>
      </c>
      <c r="C66" s="19">
        <f t="shared" ref="C66:C115" si="1">IF((B10&lt;&gt;0)*ISNUMBER(C10),100*(C10/B10),"")</f>
        <v>100.31638743079026</v>
      </c>
      <c r="D66" s="19">
        <f t="shared" ref="D66:D115" si="2">IF((B10&lt;&gt;0)*ISNUMBER(D10),100*(D10/B10),"")</f>
        <v>105.23477385489322</v>
      </c>
      <c r="E66" s="19">
        <f t="shared" ref="E66:E115" si="3">IF((B10&lt;&gt;0)*ISNUMBER(E10),100*(E10/B10),"")</f>
        <v>109.13928237578199</v>
      </c>
      <c r="F66" s="19" t="str">
        <f t="shared" ref="F66:F115" si="4">IF((B10&lt;&gt;0)*ISNUMBER(F10),100*(F10/B10),"")</f>
        <v/>
      </c>
      <c r="G66" s="19" t="str">
        <f t="shared" ref="G66:G115" si="5">IF((B10&lt;&gt;0)*ISNUMBER(G10),100*(G10/B10),"")</f>
        <v/>
      </c>
      <c r="H66" s="19" t="str">
        <f t="shared" ref="H66:H115" si="6">IF((B10&lt;&gt;0)*ISNUMBER(H10),100*(H10/B10),"")</f>
        <v/>
      </c>
      <c r="I66" s="19" t="str">
        <f t="shared" ref="I66:I115" si="7">IF((B10&lt;&gt;0)*ISNUMBER(I10),100*(I10/B10),"")</f>
        <v/>
      </c>
      <c r="J66" s="19" t="str">
        <f t="shared" ref="J66:J11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98.273215557183704</v>
      </c>
      <c r="D67" s="19">
        <f t="shared" si="2"/>
        <v>95.270078528898836</v>
      </c>
      <c r="E67" s="19">
        <f t="shared" si="3"/>
        <v>99.610064288441492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104.75216955941255</v>
      </c>
      <c r="D68" s="19">
        <f t="shared" si="2"/>
        <v>104.86064753004005</v>
      </c>
      <c r="E68" s="19">
        <f t="shared" si="3"/>
        <v>103.55891188251003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113.31347119990653</v>
      </c>
      <c r="D69" s="19">
        <f t="shared" si="2"/>
        <v>106.8465942282977</v>
      </c>
      <c r="E69" s="19">
        <f t="shared" si="3"/>
        <v>104.93048253300621</v>
      </c>
      <c r="F69" s="19" t="str">
        <f t="shared" si="4"/>
        <v/>
      </c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103.23501222283247</v>
      </c>
      <c r="D70" s="19">
        <f t="shared" si="2"/>
        <v>85.467859873571754</v>
      </c>
      <c r="E70" s="19">
        <f t="shared" si="3"/>
        <v>101.64292098773409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103.00714244460274</v>
      </c>
      <c r="D71" s="19">
        <f t="shared" si="2"/>
        <v>99.761276784167279</v>
      </c>
      <c r="E71" s="19">
        <f t="shared" si="3"/>
        <v>104.24888820437788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98.377016802312824</v>
      </c>
      <c r="D72" s="19">
        <f t="shared" si="2"/>
        <v>96.021258122072012</v>
      </c>
      <c r="E72" s="19">
        <f t="shared" si="3"/>
        <v>97.450551966948765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104.397285790314</v>
      </c>
      <c r="D73" s="19">
        <f t="shared" si="2"/>
        <v>100.65240131397846</v>
      </c>
      <c r="E73" s="19">
        <f t="shared" si="3"/>
        <v>105.26417206511167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92.212312377637588</v>
      </c>
      <c r="D74" s="19">
        <f t="shared" si="2"/>
        <v>105.79725908201002</v>
      </c>
      <c r="E74" s="19">
        <f t="shared" si="3"/>
        <v>96.530345877746342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103.30082872668913</v>
      </c>
      <c r="D75" s="19">
        <f t="shared" si="2"/>
        <v>104.07824881822761</v>
      </c>
      <c r="E75" s="19">
        <f t="shared" si="3"/>
        <v>103.97219432686681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/>
      <c r="C76" s="19"/>
      <c r="D76" s="19"/>
      <c r="E76" s="19"/>
      <c r="F76" s="19" t="str">
        <f t="shared" si="4"/>
        <v/>
      </c>
      <c r="G76" s="19" t="str">
        <f t="shared" si="5"/>
        <v/>
      </c>
      <c r="H76" s="19" t="str">
        <f t="shared" si="6"/>
        <v/>
      </c>
      <c r="I76" s="19" t="str">
        <f t="shared" si="7"/>
        <v/>
      </c>
      <c r="J76" s="19" t="str">
        <f t="shared" si="8"/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/>
      <c r="C77" s="19"/>
      <c r="D77" s="19"/>
      <c r="E77" s="19"/>
      <c r="F77" s="19" t="str">
        <f t="shared" si="4"/>
        <v/>
      </c>
      <c r="G77" s="19" t="str">
        <f t="shared" si="5"/>
        <v/>
      </c>
      <c r="H77" s="19" t="str">
        <f t="shared" si="6"/>
        <v/>
      </c>
      <c r="I77" s="19" t="str">
        <f t="shared" si="7"/>
        <v/>
      </c>
      <c r="J77" s="19" t="str">
        <f t="shared" si="8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si="0"/>
        <v/>
      </c>
      <c r="C78" s="19" t="str">
        <f t="shared" si="1"/>
        <v/>
      </c>
      <c r="D78" s="19" t="str">
        <f t="shared" si="2"/>
        <v/>
      </c>
      <c r="E78" s="19" t="str">
        <f t="shared" si="3"/>
        <v/>
      </c>
      <c r="F78" s="19" t="str">
        <f t="shared" si="4"/>
        <v/>
      </c>
      <c r="G78" s="19" t="str">
        <f t="shared" si="5"/>
        <v/>
      </c>
      <c r="H78" s="19" t="str">
        <f t="shared" si="6"/>
        <v/>
      </c>
      <c r="I78" s="19" t="str">
        <f t="shared" si="7"/>
        <v/>
      </c>
      <c r="J78" s="19" t="str">
        <f t="shared" si="8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0"/>
        <v/>
      </c>
      <c r="C79" s="19" t="str">
        <f t="shared" si="1"/>
        <v/>
      </c>
      <c r="D79" s="19" t="str">
        <f t="shared" si="2"/>
        <v/>
      </c>
      <c r="E79" s="19" t="str">
        <f t="shared" si="3"/>
        <v/>
      </c>
      <c r="F79" s="19" t="str">
        <f t="shared" si="4"/>
        <v/>
      </c>
      <c r="G79" s="19" t="str">
        <f t="shared" si="5"/>
        <v/>
      </c>
      <c r="H79" s="19" t="str">
        <f t="shared" si="6"/>
        <v/>
      </c>
      <c r="I79" s="19" t="str">
        <f t="shared" si="7"/>
        <v/>
      </c>
      <c r="J79" s="19" t="str">
        <f t="shared" si="8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0"/>
        <v/>
      </c>
      <c r="C80" s="19" t="str">
        <f t="shared" si="1"/>
        <v/>
      </c>
      <c r="D80" s="19" t="str">
        <f t="shared" si="2"/>
        <v/>
      </c>
      <c r="E80" s="19" t="str">
        <f t="shared" si="3"/>
        <v/>
      </c>
      <c r="F80" s="19" t="str">
        <f t="shared" si="4"/>
        <v/>
      </c>
      <c r="G80" s="19" t="str">
        <f t="shared" si="5"/>
        <v/>
      </c>
      <c r="H80" s="19" t="str">
        <f t="shared" si="6"/>
        <v/>
      </c>
      <c r="I80" s="19" t="str">
        <f t="shared" si="7"/>
        <v/>
      </c>
      <c r="J80" s="19" t="str">
        <f t="shared" si="8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0"/>
        <v/>
      </c>
      <c r="C81" s="19" t="str">
        <f t="shared" si="1"/>
        <v/>
      </c>
      <c r="D81" s="19" t="str">
        <f t="shared" si="2"/>
        <v/>
      </c>
      <c r="E81" s="19" t="str">
        <f t="shared" si="3"/>
        <v/>
      </c>
      <c r="F81" s="19" t="str">
        <f t="shared" si="4"/>
        <v/>
      </c>
      <c r="G81" s="19" t="str">
        <f t="shared" si="5"/>
        <v/>
      </c>
      <c r="H81" s="19" t="str">
        <f t="shared" si="6"/>
        <v/>
      </c>
      <c r="I81" s="19" t="str">
        <f t="shared" si="7"/>
        <v/>
      </c>
      <c r="J81" s="19" t="str">
        <f t="shared" si="8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0"/>
        <v/>
      </c>
      <c r="C82" s="19" t="str">
        <f t="shared" si="1"/>
        <v/>
      </c>
      <c r="D82" s="19" t="str">
        <f t="shared" si="2"/>
        <v/>
      </c>
      <c r="E82" s="19" t="str">
        <f t="shared" si="3"/>
        <v/>
      </c>
      <c r="F82" s="19" t="str">
        <f t="shared" si="4"/>
        <v/>
      </c>
      <c r="G82" s="19" t="str">
        <f t="shared" si="5"/>
        <v/>
      </c>
      <c r="H82" s="19" t="str">
        <f t="shared" si="6"/>
        <v/>
      </c>
      <c r="I82" s="19" t="str">
        <f t="shared" si="7"/>
        <v/>
      </c>
      <c r="J82" s="19" t="str">
        <f t="shared" si="8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0"/>
        <v/>
      </c>
      <c r="C83" s="19" t="str">
        <f t="shared" si="1"/>
        <v/>
      </c>
      <c r="D83" s="19" t="str">
        <f t="shared" si="2"/>
        <v/>
      </c>
      <c r="E83" s="19" t="str">
        <f t="shared" si="3"/>
        <v/>
      </c>
      <c r="F83" s="19" t="str">
        <f t="shared" si="4"/>
        <v/>
      </c>
      <c r="G83" s="19" t="str">
        <f t="shared" si="5"/>
        <v/>
      </c>
      <c r="H83" s="19" t="str">
        <f t="shared" si="6"/>
        <v/>
      </c>
      <c r="I83" s="19" t="str">
        <f t="shared" si="7"/>
        <v/>
      </c>
      <c r="J83" s="19" t="str">
        <f t="shared" si="8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0"/>
        <v/>
      </c>
      <c r="C84" s="19" t="str">
        <f t="shared" si="1"/>
        <v/>
      </c>
      <c r="D84" s="19" t="str">
        <f t="shared" si="2"/>
        <v/>
      </c>
      <c r="E84" s="19" t="str">
        <f t="shared" si="3"/>
        <v/>
      </c>
      <c r="F84" s="19" t="str">
        <f t="shared" si="4"/>
        <v/>
      </c>
      <c r="G84" s="19" t="str">
        <f t="shared" si="5"/>
        <v/>
      </c>
      <c r="H84" s="19" t="str">
        <f t="shared" si="6"/>
        <v/>
      </c>
      <c r="I84" s="19" t="str">
        <f t="shared" si="7"/>
        <v/>
      </c>
      <c r="J84" s="19" t="str">
        <f t="shared" si="8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0"/>
        <v/>
      </c>
      <c r="C85" s="19" t="str">
        <f t="shared" si="1"/>
        <v/>
      </c>
      <c r="D85" s="19" t="str">
        <f t="shared" si="2"/>
        <v/>
      </c>
      <c r="E85" s="19" t="str">
        <f t="shared" si="3"/>
        <v/>
      </c>
      <c r="F85" s="19" t="str">
        <f t="shared" si="4"/>
        <v/>
      </c>
      <c r="G85" s="19" t="str">
        <f t="shared" si="5"/>
        <v/>
      </c>
      <c r="H85" s="19" t="str">
        <f t="shared" si="6"/>
        <v/>
      </c>
      <c r="I85" s="19" t="str">
        <f t="shared" si="7"/>
        <v/>
      </c>
      <c r="J85" s="19" t="str">
        <f t="shared" si="8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0"/>
        <v/>
      </c>
      <c r="C86" s="19" t="str">
        <f t="shared" si="1"/>
        <v/>
      </c>
      <c r="D86" s="19" t="str">
        <f t="shared" si="2"/>
        <v/>
      </c>
      <c r="E86" s="19" t="str">
        <f t="shared" si="3"/>
        <v/>
      </c>
      <c r="F86" s="19" t="str">
        <f t="shared" si="4"/>
        <v/>
      </c>
      <c r="G86" s="19" t="str">
        <f t="shared" si="5"/>
        <v/>
      </c>
      <c r="H86" s="19" t="str">
        <f t="shared" si="6"/>
        <v/>
      </c>
      <c r="I86" s="19" t="str">
        <f t="shared" si="7"/>
        <v/>
      </c>
      <c r="J86" s="19" t="str">
        <f t="shared" si="8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0"/>
        <v/>
      </c>
      <c r="C87" s="19" t="str">
        <f t="shared" si="1"/>
        <v/>
      </c>
      <c r="D87" s="19" t="str">
        <f t="shared" si="2"/>
        <v/>
      </c>
      <c r="E87" s="19" t="str">
        <f t="shared" si="3"/>
        <v/>
      </c>
      <c r="F87" s="19" t="str">
        <f t="shared" si="4"/>
        <v/>
      </c>
      <c r="G87" s="19" t="str">
        <f t="shared" si="5"/>
        <v/>
      </c>
      <c r="H87" s="19" t="str">
        <f t="shared" si="6"/>
        <v/>
      </c>
      <c r="I87" s="19" t="str">
        <f t="shared" si="7"/>
        <v/>
      </c>
      <c r="J87" s="19" t="str">
        <f t="shared" si="8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0"/>
        <v/>
      </c>
      <c r="C88" s="19" t="str">
        <f t="shared" si="1"/>
        <v/>
      </c>
      <c r="D88" s="19" t="str">
        <f t="shared" si="2"/>
        <v/>
      </c>
      <c r="E88" s="19" t="str">
        <f t="shared" si="3"/>
        <v/>
      </c>
      <c r="F88" s="19" t="str">
        <f t="shared" si="4"/>
        <v/>
      </c>
      <c r="G88" s="19" t="str">
        <f t="shared" si="5"/>
        <v/>
      </c>
      <c r="H88" s="19" t="str">
        <f t="shared" si="6"/>
        <v/>
      </c>
      <c r="I88" s="19" t="str">
        <f t="shared" si="7"/>
        <v/>
      </c>
      <c r="J88" s="19" t="str">
        <f t="shared" si="8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0"/>
        <v/>
      </c>
      <c r="C89" s="19" t="str">
        <f t="shared" si="1"/>
        <v/>
      </c>
      <c r="D89" s="19" t="str">
        <f t="shared" si="2"/>
        <v/>
      </c>
      <c r="E89" s="19" t="str">
        <f t="shared" si="3"/>
        <v/>
      </c>
      <c r="F89" s="19" t="str">
        <f t="shared" si="4"/>
        <v/>
      </c>
      <c r="G89" s="19" t="str">
        <f t="shared" si="5"/>
        <v/>
      </c>
      <c r="H89" s="19" t="str">
        <f t="shared" si="6"/>
        <v/>
      </c>
      <c r="I89" s="19" t="str">
        <f t="shared" si="7"/>
        <v/>
      </c>
      <c r="J89" s="19" t="str">
        <f t="shared" si="8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0"/>
        <v/>
      </c>
      <c r="C90" s="19" t="str">
        <f t="shared" si="1"/>
        <v/>
      </c>
      <c r="D90" s="19" t="str">
        <f t="shared" si="2"/>
        <v/>
      </c>
      <c r="E90" s="19" t="str">
        <f t="shared" si="3"/>
        <v/>
      </c>
      <c r="F90" s="19" t="str">
        <f t="shared" si="4"/>
        <v/>
      </c>
      <c r="G90" s="19" t="str">
        <f t="shared" si="5"/>
        <v/>
      </c>
      <c r="H90" s="19" t="str">
        <f t="shared" si="6"/>
        <v/>
      </c>
      <c r="I90" s="19" t="str">
        <f t="shared" si="7"/>
        <v/>
      </c>
      <c r="J90" s="19" t="str">
        <f t="shared" si="8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0"/>
        <v/>
      </c>
      <c r="C91" s="19" t="str">
        <f t="shared" si="1"/>
        <v/>
      </c>
      <c r="D91" s="19" t="str">
        <f t="shared" si="2"/>
        <v/>
      </c>
      <c r="E91" s="19" t="str">
        <f t="shared" si="3"/>
        <v/>
      </c>
      <c r="F91" s="19" t="str">
        <f t="shared" si="4"/>
        <v/>
      </c>
      <c r="G91" s="19" t="str">
        <f t="shared" si="5"/>
        <v/>
      </c>
      <c r="H91" s="19" t="str">
        <f t="shared" si="6"/>
        <v/>
      </c>
      <c r="I91" s="19" t="str">
        <f t="shared" si="7"/>
        <v/>
      </c>
      <c r="J91" s="19" t="str">
        <f t="shared" si="8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0"/>
        <v/>
      </c>
      <c r="C92" s="19" t="str">
        <f t="shared" si="1"/>
        <v/>
      </c>
      <c r="D92" s="19" t="str">
        <f t="shared" si="2"/>
        <v/>
      </c>
      <c r="E92" s="19" t="str">
        <f t="shared" si="3"/>
        <v/>
      </c>
      <c r="F92" s="19" t="str">
        <f t="shared" si="4"/>
        <v/>
      </c>
      <c r="G92" s="19" t="str">
        <f t="shared" si="5"/>
        <v/>
      </c>
      <c r="H92" s="19" t="str">
        <f t="shared" si="6"/>
        <v/>
      </c>
      <c r="I92" s="19" t="str">
        <f t="shared" si="7"/>
        <v/>
      </c>
      <c r="J92" s="19" t="str">
        <f t="shared" si="8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0"/>
        <v/>
      </c>
      <c r="C93" s="19" t="str">
        <f t="shared" si="1"/>
        <v/>
      </c>
      <c r="D93" s="19" t="str">
        <f t="shared" si="2"/>
        <v/>
      </c>
      <c r="E93" s="19" t="str">
        <f t="shared" si="3"/>
        <v/>
      </c>
      <c r="F93" s="19" t="str">
        <f t="shared" si="4"/>
        <v/>
      </c>
      <c r="G93" s="19" t="str">
        <f t="shared" si="5"/>
        <v/>
      </c>
      <c r="H93" s="19" t="str">
        <f t="shared" si="6"/>
        <v/>
      </c>
      <c r="I93" s="19" t="str">
        <f t="shared" si="7"/>
        <v/>
      </c>
      <c r="J93" s="19" t="str">
        <f t="shared" si="8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0"/>
        <v/>
      </c>
      <c r="C94" s="19" t="str">
        <f t="shared" si="1"/>
        <v/>
      </c>
      <c r="D94" s="19" t="str">
        <f t="shared" si="2"/>
        <v/>
      </c>
      <c r="E94" s="19" t="str">
        <f t="shared" si="3"/>
        <v/>
      </c>
      <c r="F94" s="19" t="str">
        <f t="shared" si="4"/>
        <v/>
      </c>
      <c r="G94" s="19" t="str">
        <f t="shared" si="5"/>
        <v/>
      </c>
      <c r="H94" s="19" t="str">
        <f t="shared" si="6"/>
        <v/>
      </c>
      <c r="I94" s="19" t="str">
        <f t="shared" si="7"/>
        <v/>
      </c>
      <c r="J94" s="19" t="str">
        <f t="shared" si="8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0"/>
        <v/>
      </c>
      <c r="C95" s="19" t="str">
        <f t="shared" si="1"/>
        <v/>
      </c>
      <c r="D95" s="19" t="str">
        <f t="shared" si="2"/>
        <v/>
      </c>
      <c r="E95" s="19" t="str">
        <f t="shared" si="3"/>
        <v/>
      </c>
      <c r="F95" s="19" t="str">
        <f t="shared" si="4"/>
        <v/>
      </c>
      <c r="G95" s="19" t="str">
        <f t="shared" si="5"/>
        <v/>
      </c>
      <c r="H95" s="19" t="str">
        <f t="shared" si="6"/>
        <v/>
      </c>
      <c r="I95" s="19" t="str">
        <f t="shared" si="7"/>
        <v/>
      </c>
      <c r="J95" s="19" t="str">
        <f t="shared" si="8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0"/>
        <v/>
      </c>
      <c r="C96" s="19" t="str">
        <f t="shared" si="1"/>
        <v/>
      </c>
      <c r="D96" s="19" t="str">
        <f t="shared" si="2"/>
        <v/>
      </c>
      <c r="E96" s="19" t="str">
        <f t="shared" si="3"/>
        <v/>
      </c>
      <c r="F96" s="19" t="str">
        <f t="shared" si="4"/>
        <v/>
      </c>
      <c r="G96" s="19" t="str">
        <f t="shared" si="5"/>
        <v/>
      </c>
      <c r="H96" s="19" t="str">
        <f t="shared" si="6"/>
        <v/>
      </c>
      <c r="I96" s="19" t="str">
        <f t="shared" si="7"/>
        <v/>
      </c>
      <c r="J96" s="19" t="str">
        <f t="shared" si="8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0"/>
        <v/>
      </c>
      <c r="C97" s="19" t="str">
        <f t="shared" si="1"/>
        <v/>
      </c>
      <c r="D97" s="19" t="str">
        <f t="shared" si="2"/>
        <v/>
      </c>
      <c r="E97" s="19" t="str">
        <f t="shared" si="3"/>
        <v/>
      </c>
      <c r="F97" s="19" t="str">
        <f t="shared" si="4"/>
        <v/>
      </c>
      <c r="G97" s="19" t="str">
        <f t="shared" si="5"/>
        <v/>
      </c>
      <c r="H97" s="19" t="str">
        <f t="shared" si="6"/>
        <v/>
      </c>
      <c r="I97" s="19" t="str">
        <f t="shared" si="7"/>
        <v/>
      </c>
      <c r="J97" s="19" t="str">
        <f t="shared" si="8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0"/>
        <v/>
      </c>
      <c r="C98" s="19" t="str">
        <f t="shared" si="1"/>
        <v/>
      </c>
      <c r="D98" s="19" t="str">
        <f t="shared" si="2"/>
        <v/>
      </c>
      <c r="E98" s="19" t="str">
        <f t="shared" si="3"/>
        <v/>
      </c>
      <c r="F98" s="19" t="str">
        <f t="shared" si="4"/>
        <v/>
      </c>
      <c r="G98" s="19" t="str">
        <f t="shared" si="5"/>
        <v/>
      </c>
      <c r="H98" s="19" t="str">
        <f t="shared" si="6"/>
        <v/>
      </c>
      <c r="I98" s="19" t="str">
        <f t="shared" si="7"/>
        <v/>
      </c>
      <c r="J98" s="19" t="str">
        <f t="shared" si="8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0"/>
        <v/>
      </c>
      <c r="C99" s="19" t="str">
        <f t="shared" si="1"/>
        <v/>
      </c>
      <c r="D99" s="19" t="str">
        <f t="shared" si="2"/>
        <v/>
      </c>
      <c r="E99" s="19" t="str">
        <f t="shared" si="3"/>
        <v/>
      </c>
      <c r="F99" s="19" t="str">
        <f t="shared" si="4"/>
        <v/>
      </c>
      <c r="G99" s="19" t="str">
        <f t="shared" si="5"/>
        <v/>
      </c>
      <c r="H99" s="19" t="str">
        <f t="shared" si="6"/>
        <v/>
      </c>
      <c r="I99" s="19" t="str">
        <f t="shared" si="7"/>
        <v/>
      </c>
      <c r="J99" s="19" t="str">
        <f t="shared" si="8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0"/>
        <v/>
      </c>
      <c r="C100" s="19" t="str">
        <f t="shared" si="1"/>
        <v/>
      </c>
      <c r="D100" s="19" t="str">
        <f t="shared" si="2"/>
        <v/>
      </c>
      <c r="E100" s="19" t="str">
        <f t="shared" si="3"/>
        <v/>
      </c>
      <c r="F100" s="19" t="str">
        <f t="shared" si="4"/>
        <v/>
      </c>
      <c r="G100" s="19" t="str">
        <f t="shared" si="5"/>
        <v/>
      </c>
      <c r="H100" s="19" t="str">
        <f t="shared" si="6"/>
        <v/>
      </c>
      <c r="I100" s="19" t="str">
        <f t="shared" si="7"/>
        <v/>
      </c>
      <c r="J100" s="19" t="str">
        <f t="shared" si="8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0"/>
        <v/>
      </c>
      <c r="C101" s="19" t="str">
        <f t="shared" si="1"/>
        <v/>
      </c>
      <c r="D101" s="19" t="str">
        <f t="shared" si="2"/>
        <v/>
      </c>
      <c r="E101" s="19" t="str">
        <f t="shared" si="3"/>
        <v/>
      </c>
      <c r="F101" s="19" t="str">
        <f t="shared" si="4"/>
        <v/>
      </c>
      <c r="G101" s="19" t="str">
        <f t="shared" si="5"/>
        <v/>
      </c>
      <c r="H101" s="19" t="str">
        <f t="shared" si="6"/>
        <v/>
      </c>
      <c r="I101" s="19" t="str">
        <f t="shared" si="7"/>
        <v/>
      </c>
      <c r="J101" s="19" t="str">
        <f t="shared" si="8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0"/>
        <v/>
      </c>
      <c r="C102" s="19" t="str">
        <f t="shared" si="1"/>
        <v/>
      </c>
      <c r="D102" s="19" t="str">
        <f t="shared" si="2"/>
        <v/>
      </c>
      <c r="E102" s="19" t="str">
        <f t="shared" si="3"/>
        <v/>
      </c>
      <c r="F102" s="19" t="str">
        <f t="shared" si="4"/>
        <v/>
      </c>
      <c r="G102" s="19" t="str">
        <f t="shared" si="5"/>
        <v/>
      </c>
      <c r="H102" s="19" t="str">
        <f t="shared" si="6"/>
        <v/>
      </c>
      <c r="I102" s="19" t="str">
        <f t="shared" si="7"/>
        <v/>
      </c>
      <c r="J102" s="19" t="str">
        <f t="shared" si="8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0"/>
        <v/>
      </c>
      <c r="C103" s="19" t="str">
        <f t="shared" si="1"/>
        <v/>
      </c>
      <c r="D103" s="19" t="str">
        <f t="shared" si="2"/>
        <v/>
      </c>
      <c r="E103" s="19" t="str">
        <f t="shared" si="3"/>
        <v/>
      </c>
      <c r="F103" s="19" t="str">
        <f t="shared" si="4"/>
        <v/>
      </c>
      <c r="G103" s="19" t="str">
        <f t="shared" si="5"/>
        <v/>
      </c>
      <c r="H103" s="19" t="str">
        <f t="shared" si="6"/>
        <v/>
      </c>
      <c r="I103" s="19" t="str">
        <f t="shared" si="7"/>
        <v/>
      </c>
      <c r="J103" s="19" t="str">
        <f t="shared" si="8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0"/>
        <v/>
      </c>
      <c r="C104" s="19" t="str">
        <f t="shared" si="1"/>
        <v/>
      </c>
      <c r="D104" s="19" t="str">
        <f t="shared" si="2"/>
        <v/>
      </c>
      <c r="E104" s="19" t="str">
        <f t="shared" si="3"/>
        <v/>
      </c>
      <c r="F104" s="19" t="str">
        <f t="shared" si="4"/>
        <v/>
      </c>
      <c r="G104" s="19" t="str">
        <f t="shared" si="5"/>
        <v/>
      </c>
      <c r="H104" s="19" t="str">
        <f t="shared" si="6"/>
        <v/>
      </c>
      <c r="I104" s="19" t="str">
        <f t="shared" si="7"/>
        <v/>
      </c>
      <c r="J104" s="19" t="str">
        <f t="shared" si="8"/>
        <v/>
      </c>
      <c r="K104" s="155"/>
      <c r="L104" s="156"/>
      <c r="M104" s="156"/>
      <c r="N104" s="156"/>
      <c r="O104" s="156"/>
      <c r="P104" s="156"/>
      <c r="Q104" s="156"/>
      <c r="R104" s="156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0"/>
        <v/>
      </c>
      <c r="C105" s="19" t="str">
        <f t="shared" si="1"/>
        <v/>
      </c>
      <c r="D105" s="19" t="str">
        <f t="shared" si="2"/>
        <v/>
      </c>
      <c r="E105" s="19" t="str">
        <f t="shared" si="3"/>
        <v/>
      </c>
      <c r="F105" s="19" t="str">
        <f t="shared" si="4"/>
        <v/>
      </c>
      <c r="G105" s="19" t="str">
        <f t="shared" si="5"/>
        <v/>
      </c>
      <c r="H105" s="19" t="str">
        <f t="shared" si="6"/>
        <v/>
      </c>
      <c r="I105" s="19" t="str">
        <f t="shared" si="7"/>
        <v/>
      </c>
      <c r="J105" s="19" t="str">
        <f t="shared" si="8"/>
        <v/>
      </c>
      <c r="K105" s="157"/>
      <c r="L105" s="156"/>
      <c r="M105" s="156"/>
      <c r="N105" s="156"/>
      <c r="O105" s="156"/>
      <c r="P105" s="156"/>
      <c r="Q105" s="156"/>
      <c r="R105" s="156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si="0"/>
        <v/>
      </c>
      <c r="C106" s="19" t="str">
        <f t="shared" si="1"/>
        <v/>
      </c>
      <c r="D106" s="19" t="str">
        <f t="shared" si="2"/>
        <v/>
      </c>
      <c r="E106" s="19" t="str">
        <f t="shared" si="3"/>
        <v/>
      </c>
      <c r="F106" s="19" t="str">
        <f t="shared" si="4"/>
        <v/>
      </c>
      <c r="G106" s="19" t="str">
        <f t="shared" si="5"/>
        <v/>
      </c>
      <c r="H106" s="19" t="str">
        <f t="shared" si="6"/>
        <v/>
      </c>
      <c r="I106" s="19" t="str">
        <f t="shared" si="7"/>
        <v/>
      </c>
      <c r="J106" s="19" t="str">
        <f t="shared" si="8"/>
        <v/>
      </c>
      <c r="K106" s="157"/>
      <c r="L106" s="156"/>
      <c r="M106" s="156"/>
      <c r="N106" s="156"/>
      <c r="O106" s="156"/>
      <c r="P106" s="156"/>
      <c r="Q106" s="156"/>
      <c r="R106" s="156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0"/>
        <v/>
      </c>
      <c r="C107" s="19" t="str">
        <f t="shared" si="1"/>
        <v/>
      </c>
      <c r="D107" s="19" t="str">
        <f t="shared" si="2"/>
        <v/>
      </c>
      <c r="E107" s="19" t="str">
        <f t="shared" si="3"/>
        <v/>
      </c>
      <c r="F107" s="19" t="str">
        <f t="shared" si="4"/>
        <v/>
      </c>
      <c r="G107" s="19" t="str">
        <f t="shared" si="5"/>
        <v/>
      </c>
      <c r="H107" s="19" t="str">
        <f t="shared" si="6"/>
        <v/>
      </c>
      <c r="I107" s="19" t="str">
        <f t="shared" si="7"/>
        <v/>
      </c>
      <c r="J107" s="19" t="str">
        <f t="shared" si="8"/>
        <v/>
      </c>
      <c r="K107" s="157"/>
      <c r="L107" s="156"/>
      <c r="M107" s="156"/>
      <c r="N107" s="156"/>
      <c r="O107" s="156"/>
      <c r="P107" s="156"/>
      <c r="Q107" s="156"/>
      <c r="R107" s="156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0"/>
        <v/>
      </c>
      <c r="C108" s="19" t="str">
        <f t="shared" si="1"/>
        <v/>
      </c>
      <c r="D108" s="19" t="str">
        <f t="shared" si="2"/>
        <v/>
      </c>
      <c r="E108" s="19" t="str">
        <f t="shared" si="3"/>
        <v/>
      </c>
      <c r="F108" s="19" t="str">
        <f t="shared" si="4"/>
        <v/>
      </c>
      <c r="G108" s="19" t="str">
        <f t="shared" si="5"/>
        <v/>
      </c>
      <c r="H108" s="19" t="str">
        <f t="shared" si="6"/>
        <v/>
      </c>
      <c r="I108" s="19" t="str">
        <f t="shared" si="7"/>
        <v/>
      </c>
      <c r="J108" s="19" t="str">
        <f t="shared" si="8"/>
        <v/>
      </c>
      <c r="K108" s="157"/>
      <c r="L108" s="156"/>
      <c r="M108" s="156"/>
      <c r="N108" s="156"/>
      <c r="O108" s="156"/>
      <c r="P108" s="156"/>
      <c r="Q108" s="156"/>
      <c r="R108" s="156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0"/>
        <v/>
      </c>
      <c r="C109" s="19" t="str">
        <f t="shared" si="1"/>
        <v/>
      </c>
      <c r="D109" s="19" t="str">
        <f t="shared" si="2"/>
        <v/>
      </c>
      <c r="E109" s="19" t="str">
        <f t="shared" si="3"/>
        <v/>
      </c>
      <c r="F109" s="19" t="str">
        <f t="shared" si="4"/>
        <v/>
      </c>
      <c r="G109" s="19" t="str">
        <f t="shared" si="5"/>
        <v/>
      </c>
      <c r="H109" s="19" t="str">
        <f t="shared" si="6"/>
        <v/>
      </c>
      <c r="I109" s="19" t="str">
        <f t="shared" si="7"/>
        <v/>
      </c>
      <c r="J109" s="19" t="str">
        <f t="shared" si="8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0"/>
        <v/>
      </c>
      <c r="C110" s="19" t="str">
        <f t="shared" si="1"/>
        <v/>
      </c>
      <c r="D110" s="19" t="str">
        <f t="shared" si="2"/>
        <v/>
      </c>
      <c r="E110" s="19" t="str">
        <f t="shared" si="3"/>
        <v/>
      </c>
      <c r="F110" s="19" t="str">
        <f t="shared" si="4"/>
        <v/>
      </c>
      <c r="G110" s="19" t="str">
        <f t="shared" si="5"/>
        <v/>
      </c>
      <c r="H110" s="19" t="str">
        <f t="shared" si="6"/>
        <v/>
      </c>
      <c r="I110" s="19" t="str">
        <f t="shared" si="7"/>
        <v/>
      </c>
      <c r="J110" s="19" t="str">
        <f t="shared" si="8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0"/>
        <v/>
      </c>
      <c r="C111" s="19" t="str">
        <f t="shared" si="1"/>
        <v/>
      </c>
      <c r="D111" s="19" t="str">
        <f t="shared" si="2"/>
        <v/>
      </c>
      <c r="E111" s="19" t="str">
        <f t="shared" si="3"/>
        <v/>
      </c>
      <c r="F111" s="19" t="str">
        <f t="shared" si="4"/>
        <v/>
      </c>
      <c r="G111" s="19" t="str">
        <f t="shared" si="5"/>
        <v/>
      </c>
      <c r="H111" s="19" t="str">
        <f t="shared" si="6"/>
        <v/>
      </c>
      <c r="I111" s="19" t="str">
        <f t="shared" si="7"/>
        <v/>
      </c>
      <c r="J111" s="19" t="str">
        <f t="shared" si="8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0"/>
        <v/>
      </c>
      <c r="C112" s="19" t="str">
        <f t="shared" si="1"/>
        <v/>
      </c>
      <c r="D112" s="19" t="str">
        <f t="shared" si="2"/>
        <v/>
      </c>
      <c r="E112" s="19" t="str">
        <f t="shared" si="3"/>
        <v/>
      </c>
      <c r="F112" s="19" t="str">
        <f t="shared" si="4"/>
        <v/>
      </c>
      <c r="G112" s="19" t="str">
        <f t="shared" si="5"/>
        <v/>
      </c>
      <c r="H112" s="19" t="str">
        <f t="shared" si="6"/>
        <v/>
      </c>
      <c r="I112" s="19" t="str">
        <f t="shared" si="7"/>
        <v/>
      </c>
      <c r="J112" s="19" t="str">
        <f t="shared" si="8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0"/>
        <v/>
      </c>
      <c r="C113" s="19" t="str">
        <f t="shared" si="1"/>
        <v/>
      </c>
      <c r="D113" s="19" t="str">
        <f t="shared" si="2"/>
        <v/>
      </c>
      <c r="E113" s="19" t="str">
        <f t="shared" si="3"/>
        <v/>
      </c>
      <c r="F113" s="19" t="str">
        <f t="shared" si="4"/>
        <v/>
      </c>
      <c r="G113" s="19" t="str">
        <f t="shared" si="5"/>
        <v/>
      </c>
      <c r="H113" s="19" t="str">
        <f t="shared" si="6"/>
        <v/>
      </c>
      <c r="I113" s="19" t="str">
        <f t="shared" si="7"/>
        <v/>
      </c>
      <c r="J113" s="19" t="str">
        <f t="shared" si="8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0"/>
        <v/>
      </c>
      <c r="C114" s="19" t="str">
        <f t="shared" si="1"/>
        <v/>
      </c>
      <c r="D114" s="19" t="str">
        <f t="shared" si="2"/>
        <v/>
      </c>
      <c r="E114" s="19" t="str">
        <f t="shared" si="3"/>
        <v/>
      </c>
      <c r="F114" s="19" t="str">
        <f t="shared" si="4"/>
        <v/>
      </c>
      <c r="G114" s="19" t="str">
        <f t="shared" si="5"/>
        <v/>
      </c>
      <c r="H114" s="19" t="str">
        <f t="shared" si="6"/>
        <v/>
      </c>
      <c r="I114" s="19" t="str">
        <f t="shared" si="7"/>
        <v/>
      </c>
      <c r="J114" s="19" t="str">
        <f t="shared" si="8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0"/>
        <v/>
      </c>
      <c r="C115" s="27" t="str">
        <f t="shared" si="1"/>
        <v/>
      </c>
      <c r="D115" s="27" t="str">
        <f t="shared" si="2"/>
        <v/>
      </c>
      <c r="E115" s="27" t="str">
        <f t="shared" si="3"/>
        <v/>
      </c>
      <c r="F115" s="27" t="str">
        <f t="shared" si="4"/>
        <v/>
      </c>
      <c r="G115" s="27" t="str">
        <f t="shared" si="5"/>
        <v/>
      </c>
      <c r="H115" s="27" t="str">
        <f t="shared" si="6"/>
        <v/>
      </c>
      <c r="I115" s="27" t="str">
        <f t="shared" si="7"/>
        <v/>
      </c>
      <c r="J115" s="28" t="str">
        <f t="shared" si="8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9">IF(B117&gt;0,AVERAGE(B66:B115),"")</f>
        <v>100</v>
      </c>
      <c r="C116" s="20">
        <f t="shared" si="9"/>
        <v>102.11848421116818</v>
      </c>
      <c r="D116" s="20">
        <f t="shared" si="9"/>
        <v>100.3990398136157</v>
      </c>
      <c r="E116" s="20">
        <f t="shared" si="9"/>
        <v>102.63478145085253</v>
      </c>
      <c r="F116" s="20" t="str">
        <f t="shared" si="9"/>
        <v/>
      </c>
      <c r="G116" s="20" t="str">
        <f t="shared" si="9"/>
        <v/>
      </c>
      <c r="H116" s="20" t="str">
        <f t="shared" si="9"/>
        <v/>
      </c>
      <c r="I116" s="20" t="str">
        <f>IF(I117&gt;0,AVERAGE(I66:I115),"")</f>
        <v/>
      </c>
      <c r="J116" s="20" t="str">
        <f>IF(J117&gt;0,AVERAGE(J66:J115),"")</f>
        <v/>
      </c>
      <c r="K116" s="155" t="s">
        <v>29</v>
      </c>
      <c r="L116" s="156"/>
      <c r="M116" s="156"/>
      <c r="N116" s="156"/>
      <c r="O116" s="156"/>
      <c r="P116" s="156"/>
      <c r="Q116" s="156"/>
      <c r="R116" s="15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10</v>
      </c>
      <c r="C117" s="20">
        <f t="shared" ref="C117:J117" si="10">COUNT(C66:C115)</f>
        <v>10</v>
      </c>
      <c r="D117" s="20">
        <f t="shared" si="10"/>
        <v>10</v>
      </c>
      <c r="E117" s="20">
        <f t="shared" si="10"/>
        <v>10</v>
      </c>
      <c r="F117" s="20">
        <f t="shared" si="10"/>
        <v>0</v>
      </c>
      <c r="G117" s="20">
        <f t="shared" si="10"/>
        <v>0</v>
      </c>
      <c r="H117" s="20">
        <f t="shared" si="10"/>
        <v>0</v>
      </c>
      <c r="I117" s="20">
        <f t="shared" si="10"/>
        <v>0</v>
      </c>
      <c r="J117" s="20">
        <f t="shared" si="10"/>
        <v>0</v>
      </c>
      <c r="K117" s="157"/>
      <c r="L117" s="156"/>
      <c r="M117" s="156"/>
      <c r="N117" s="156"/>
      <c r="O117" s="156"/>
      <c r="P117" s="156"/>
      <c r="Q117" s="156"/>
      <c r="R117" s="15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11">IF(C117&gt;0,STDEV(C66:C115),"")</f>
        <v>5.4879232889934046</v>
      </c>
      <c r="D118" s="20">
        <f t="shared" si="11"/>
        <v>6.6367734778388066</v>
      </c>
      <c r="E118" s="20">
        <f t="shared" si="11"/>
        <v>3.8588076988400766</v>
      </c>
      <c r="F118" s="20" t="str">
        <f t="shared" si="11"/>
        <v/>
      </c>
      <c r="G118" s="20" t="str">
        <f t="shared" si="11"/>
        <v/>
      </c>
      <c r="H118" s="20" t="str">
        <f t="shared" si="11"/>
        <v/>
      </c>
      <c r="I118" s="20" t="str">
        <f>IF(I117&gt;0,STDEV(I66:I115),"")</f>
        <v/>
      </c>
      <c r="J118" s="20" t="str">
        <f>IF(J117&gt;0,STDEV(J66:J115),"")</f>
        <v/>
      </c>
      <c r="K118" s="157"/>
      <c r="L118" s="156"/>
      <c r="M118" s="156"/>
      <c r="N118" s="156"/>
      <c r="O118" s="156"/>
      <c r="P118" s="156"/>
      <c r="Q118" s="156"/>
      <c r="R118" s="15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12">IF(C117&gt;0,C118/SQRT(C117),"")</f>
        <v>1.7354337217501619</v>
      </c>
      <c r="D119" s="20">
        <f t="shared" si="12"/>
        <v>2.0987320504567659</v>
      </c>
      <c r="E119" s="20">
        <f t="shared" si="12"/>
        <v>1.2202621380927725</v>
      </c>
      <c r="F119" s="20" t="str">
        <f t="shared" si="12"/>
        <v/>
      </c>
      <c r="G119" s="20" t="str">
        <f t="shared" si="12"/>
        <v/>
      </c>
      <c r="H119" s="20" t="str">
        <f t="shared" si="12"/>
        <v/>
      </c>
      <c r="I119" s="20" t="str">
        <f>IF(I117&gt;0,I118/SQRT(I117),"")</f>
        <v/>
      </c>
      <c r="J119" s="20" t="str">
        <f>IF(J117&gt;0,J118/SQRT(J117),"")</f>
        <v/>
      </c>
      <c r="K119" s="157"/>
      <c r="L119" s="156"/>
      <c r="M119" s="156"/>
      <c r="N119" s="156"/>
      <c r="O119" s="156"/>
      <c r="P119" s="156"/>
      <c r="Q119" s="156"/>
      <c r="R119" s="156"/>
    </row>
    <row r="120" spans="1:29" x14ac:dyDescent="0.2">
      <c r="A120" s="30" t="s">
        <v>15</v>
      </c>
      <c r="B120" s="20">
        <f t="shared" ref="B120:J120" si="13">IF(B117&gt;2,TINV(0.1,B117-1),"")</f>
        <v>1.8331129326562374</v>
      </c>
      <c r="C120" s="20">
        <f t="shared" si="13"/>
        <v>1.8331129326562374</v>
      </c>
      <c r="D120" s="20">
        <f t="shared" si="13"/>
        <v>1.8331129326562374</v>
      </c>
      <c r="E120" s="20">
        <f t="shared" si="13"/>
        <v>1.8331129326562374</v>
      </c>
      <c r="F120" s="20" t="str">
        <f t="shared" si="13"/>
        <v/>
      </c>
      <c r="G120" s="20" t="str">
        <f t="shared" si="13"/>
        <v/>
      </c>
      <c r="H120" s="20" t="str">
        <f t="shared" si="13"/>
        <v/>
      </c>
      <c r="I120" s="20" t="str">
        <f t="shared" si="13"/>
        <v/>
      </c>
      <c r="J120" s="20" t="str">
        <f t="shared" si="13"/>
        <v/>
      </c>
      <c r="K120" s="157"/>
      <c r="L120" s="156"/>
      <c r="M120" s="156"/>
      <c r="N120" s="156"/>
      <c r="O120" s="156"/>
      <c r="P120" s="156"/>
      <c r="Q120" s="156"/>
      <c r="R120" s="156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14">IF(C117&gt;2,C120*C119,"")</f>
        <v>3.181245999107968</v>
      </c>
      <c r="D121" s="20">
        <f t="shared" si="14"/>
        <v>3.8472128638724405</v>
      </c>
      <c r="E121" s="20">
        <f t="shared" si="14"/>
        <v>2.2368783065686126</v>
      </c>
      <c r="F121" s="20" t="str">
        <f t="shared" si="14"/>
        <v/>
      </c>
      <c r="G121" s="20" t="str">
        <f t="shared" si="14"/>
        <v/>
      </c>
      <c r="H121" s="20" t="str">
        <f t="shared" si="14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15">IF(C117&gt;0,MIN(C66:C115),"")</f>
        <v>92.212312377637588</v>
      </c>
      <c r="D122" s="20">
        <f t="shared" si="15"/>
        <v>85.467859873571754</v>
      </c>
      <c r="E122" s="20">
        <f t="shared" si="15"/>
        <v>96.530345877746342</v>
      </c>
      <c r="F122" s="20" t="str">
        <f t="shared" si="15"/>
        <v/>
      </c>
      <c r="G122" s="20" t="str">
        <f t="shared" si="15"/>
        <v/>
      </c>
      <c r="H122" s="20" t="str">
        <f t="shared" si="15"/>
        <v/>
      </c>
      <c r="I122" s="20" t="str">
        <f t="shared" si="15"/>
        <v/>
      </c>
      <c r="J122" s="20" t="str">
        <f t="shared" si="15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16">IF(C117&gt;0,MAX(C66:C115),"")</f>
        <v>113.31347119990653</v>
      </c>
      <c r="D123" s="20">
        <f t="shared" si="16"/>
        <v>106.8465942282977</v>
      </c>
      <c r="E123" s="20">
        <f t="shared" si="16"/>
        <v>109.13928237578199</v>
      </c>
      <c r="F123" s="20" t="str">
        <f t="shared" si="16"/>
        <v/>
      </c>
      <c r="G123" s="20" t="str">
        <f t="shared" si="16"/>
        <v/>
      </c>
      <c r="H123" s="20" t="str">
        <f t="shared" si="16"/>
        <v/>
      </c>
      <c r="I123" s="20" t="str">
        <f t="shared" si="16"/>
        <v/>
      </c>
      <c r="J123" s="31" t="str">
        <f t="shared" si="16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heet="1" objects="1" scenarios="1" selectLockedCells="1"/>
  <mergeCells count="6">
    <mergeCell ref="K116:R120"/>
    <mergeCell ref="C3:J3"/>
    <mergeCell ref="B9:J9"/>
    <mergeCell ref="K42:R42"/>
    <mergeCell ref="B63:J63"/>
    <mergeCell ref="K104:R108"/>
  </mergeCells>
  <conditionalFormatting sqref="C66:J115">
    <cfRule type="cellIs" dxfId="1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E9827"/>
  <sheetViews>
    <sheetView topLeftCell="A62" zoomScale="85" zoomScaleNormal="85" workbookViewId="0">
      <selection activeCell="AA61" sqref="AA61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5"/>
    <col min="20" max="42" width="11.42578125" style="39"/>
    <col min="43" max="135" width="11.42578125" style="5"/>
  </cols>
  <sheetData>
    <row r="1" spans="1:18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  <c r="G1" s="40"/>
      <c r="H1" s="40"/>
      <c r="I1" s="96" t="s">
        <v>94</v>
      </c>
      <c r="J1" s="97"/>
      <c r="K1" s="99" t="s">
        <v>105</v>
      </c>
      <c r="L1" s="97"/>
      <c r="M1" s="97"/>
    </row>
    <row r="2" spans="1:18" x14ac:dyDescent="0.2">
      <c r="A2" s="40" t="s">
        <v>83</v>
      </c>
      <c r="B2" s="40" t="str">
        <f>hiddenSheet!ekr_doktittel</f>
        <v>Holdbarhetsforsøk INA2A</v>
      </c>
      <c r="C2" s="40"/>
      <c r="D2" s="40"/>
      <c r="E2" s="40"/>
      <c r="F2" s="40"/>
      <c r="G2" s="40"/>
      <c r="H2" s="40"/>
      <c r="I2" s="96" t="s">
        <v>95</v>
      </c>
      <c r="J2" s="97"/>
      <c r="K2" s="98"/>
      <c r="L2" s="106"/>
      <c r="M2" s="106"/>
      <c r="N2" s="107"/>
      <c r="O2" s="107"/>
      <c r="P2" s="107"/>
    </row>
    <row r="3" spans="1:18" ht="23.25" x14ac:dyDescent="0.35">
      <c r="A3" s="9" t="s">
        <v>13</v>
      </c>
      <c r="B3" s="10"/>
      <c r="C3" s="158" t="s">
        <v>127</v>
      </c>
      <c r="D3" s="159"/>
      <c r="E3" s="159"/>
      <c r="F3" s="159"/>
      <c r="G3" s="159"/>
      <c r="H3" s="159"/>
      <c r="I3" s="159"/>
      <c r="J3" s="159"/>
      <c r="K3" s="11"/>
      <c r="L3" s="10"/>
      <c r="M3" s="10"/>
      <c r="N3" s="10"/>
      <c r="O3" s="10"/>
      <c r="P3" s="10"/>
      <c r="Q3" s="10"/>
      <c r="R3" s="10"/>
    </row>
    <row r="4" spans="1:18" ht="23.25" x14ac:dyDescent="0.35">
      <c r="A4" s="12"/>
      <c r="B4" s="10"/>
      <c r="C4" s="10"/>
      <c r="D4" s="10"/>
      <c r="E4" s="10"/>
      <c r="F4" s="10"/>
      <c r="G4" s="10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x14ac:dyDescent="0.2">
      <c r="A5" s="13" t="s">
        <v>11</v>
      </c>
      <c r="B5" s="3">
        <v>10</v>
      </c>
      <c r="C5" s="14" t="s">
        <v>25</v>
      </c>
      <c r="D5" s="13"/>
      <c r="E5" s="4">
        <v>15</v>
      </c>
      <c r="F5" s="14" t="s">
        <v>22</v>
      </c>
      <c r="G5" s="15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x14ac:dyDescent="0.2">
      <c r="A6" s="10"/>
      <c r="B6" s="10"/>
      <c r="C6" s="10"/>
      <c r="D6" s="10"/>
      <c r="E6" s="10"/>
      <c r="F6" s="10"/>
      <c r="G6" s="10"/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.75" thickBot="1" x14ac:dyDescent="0.3">
      <c r="A7" s="77"/>
      <c r="B7" s="127" t="s">
        <v>0</v>
      </c>
      <c r="C7" s="127" t="s">
        <v>1</v>
      </c>
      <c r="D7" s="127" t="s">
        <v>2</v>
      </c>
      <c r="E7" s="127" t="s">
        <v>3</v>
      </c>
      <c r="F7" s="127" t="s">
        <v>4</v>
      </c>
      <c r="G7" s="127" t="s">
        <v>5</v>
      </c>
      <c r="H7" s="127" t="s">
        <v>6</v>
      </c>
      <c r="I7" s="127" t="s">
        <v>27</v>
      </c>
      <c r="J7" s="127" t="s">
        <v>28</v>
      </c>
      <c r="K7" s="77"/>
      <c r="L7" s="78"/>
      <c r="M7" s="78"/>
      <c r="N7" s="78"/>
      <c r="O7" s="78"/>
      <c r="P7" s="78"/>
      <c r="Q7" s="78"/>
      <c r="R7" s="78"/>
    </row>
    <row r="8" spans="1:18" ht="15.75" thickBot="1" x14ac:dyDescent="0.3">
      <c r="A8" s="79" t="s">
        <v>12</v>
      </c>
      <c r="B8" s="123">
        <v>0</v>
      </c>
      <c r="C8" s="124">
        <v>72</v>
      </c>
      <c r="D8" s="124">
        <v>120</v>
      </c>
      <c r="E8" s="124">
        <v>168</v>
      </c>
      <c r="F8" s="124"/>
      <c r="G8" s="124"/>
      <c r="H8" s="125"/>
      <c r="I8" s="124"/>
      <c r="J8" s="126"/>
      <c r="K8" s="80"/>
      <c r="L8" s="77"/>
      <c r="M8" s="77"/>
      <c r="N8" s="77"/>
      <c r="O8" s="77"/>
      <c r="P8" s="77"/>
      <c r="Q8" s="77"/>
      <c r="R8" s="77"/>
    </row>
    <row r="9" spans="1:18" ht="15.75" thickBot="1" x14ac:dyDescent="0.3">
      <c r="A9" s="81" t="s">
        <v>20</v>
      </c>
      <c r="B9" s="160" t="s">
        <v>21</v>
      </c>
      <c r="C9" s="161"/>
      <c r="D9" s="161"/>
      <c r="E9" s="161"/>
      <c r="F9" s="161"/>
      <c r="G9" s="161"/>
      <c r="H9" s="161"/>
      <c r="I9" s="162"/>
      <c r="J9" s="163"/>
      <c r="K9" s="80"/>
      <c r="L9" s="77"/>
      <c r="M9" s="77"/>
      <c r="N9" s="77"/>
      <c r="O9" s="77"/>
      <c r="P9" s="77"/>
      <c r="Q9" s="77"/>
      <c r="R9" s="77"/>
    </row>
    <row r="10" spans="1:18" ht="15" x14ac:dyDescent="0.25">
      <c r="A10" s="82">
        <v>1</v>
      </c>
      <c r="B10" s="91">
        <v>27.814</v>
      </c>
      <c r="C10" s="92">
        <v>28.074000000000002</v>
      </c>
      <c r="D10" s="92">
        <v>28.824999999999999</v>
      </c>
      <c r="E10" s="92">
        <v>28.931000000000001</v>
      </c>
      <c r="F10" s="92"/>
      <c r="G10" s="92"/>
      <c r="H10" s="92"/>
      <c r="I10" s="92"/>
      <c r="J10" s="109"/>
      <c r="K10" s="77"/>
      <c r="L10" s="77"/>
      <c r="M10" s="77"/>
      <c r="N10" s="77"/>
      <c r="O10" s="77"/>
      <c r="P10" s="77"/>
      <c r="Q10" s="77"/>
      <c r="R10" s="77"/>
    </row>
    <row r="11" spans="1:18" ht="15" x14ac:dyDescent="0.25">
      <c r="A11" s="83">
        <v>2</v>
      </c>
      <c r="B11" s="93">
        <v>775.25900000000001</v>
      </c>
      <c r="C11" s="94">
        <v>625.44799999999998</v>
      </c>
      <c r="D11" s="94">
        <v>755.89099999999996</v>
      </c>
      <c r="E11" s="94">
        <v>766.63</v>
      </c>
      <c r="F11" s="94"/>
      <c r="G11" s="94"/>
      <c r="H11" s="94"/>
      <c r="I11" s="94"/>
      <c r="J11" s="110"/>
      <c r="K11" s="77"/>
      <c r="L11" s="77"/>
      <c r="M11" s="77"/>
      <c r="N11" s="77"/>
      <c r="O11" s="77"/>
      <c r="P11" s="77"/>
      <c r="Q11" s="77"/>
      <c r="R11" s="77"/>
    </row>
    <row r="12" spans="1:18" ht="15" x14ac:dyDescent="0.25">
      <c r="A12" s="83">
        <v>3</v>
      </c>
      <c r="B12" s="93">
        <v>47.936</v>
      </c>
      <c r="C12" s="94">
        <v>49.145000000000003</v>
      </c>
      <c r="D12" s="94">
        <v>52.691000000000003</v>
      </c>
      <c r="E12" s="94">
        <v>52.021999999999998</v>
      </c>
      <c r="F12" s="94"/>
      <c r="G12" s="94"/>
      <c r="H12" s="94"/>
      <c r="I12" s="94"/>
      <c r="J12" s="110"/>
      <c r="K12" s="77"/>
      <c r="L12" s="77"/>
      <c r="M12" s="77"/>
      <c r="N12" s="77"/>
      <c r="O12" s="77"/>
      <c r="P12" s="77"/>
      <c r="Q12" s="77"/>
      <c r="R12" s="77"/>
    </row>
    <row r="13" spans="1:18" ht="15" x14ac:dyDescent="0.25">
      <c r="A13" s="83">
        <v>4</v>
      </c>
      <c r="B13" s="93">
        <v>17.117999999999999</v>
      </c>
      <c r="C13" s="94">
        <v>15.718</v>
      </c>
      <c r="D13" s="94">
        <v>16.571000000000002</v>
      </c>
      <c r="E13" s="94">
        <v>16.052</v>
      </c>
      <c r="F13" s="94"/>
      <c r="G13" s="94"/>
      <c r="H13" s="94"/>
      <c r="I13" s="94"/>
      <c r="J13" s="110"/>
      <c r="K13" s="77"/>
      <c r="L13" s="77"/>
      <c r="M13" s="77"/>
      <c r="N13" s="77"/>
      <c r="O13" s="77"/>
      <c r="P13" s="77"/>
      <c r="Q13" s="77"/>
      <c r="R13" s="77"/>
    </row>
    <row r="14" spans="1:18" ht="15" x14ac:dyDescent="0.25">
      <c r="A14" s="83">
        <v>5</v>
      </c>
      <c r="B14" s="93">
        <v>464.29500000000002</v>
      </c>
      <c r="C14" s="94">
        <v>479.98099999999999</v>
      </c>
      <c r="D14" s="94">
        <v>458.971</v>
      </c>
      <c r="E14" s="94">
        <v>463.22500000000002</v>
      </c>
      <c r="F14" s="94"/>
      <c r="G14" s="94"/>
      <c r="H14" s="94"/>
      <c r="I14" s="94"/>
      <c r="J14" s="110"/>
      <c r="K14" s="77"/>
      <c r="L14" s="77"/>
      <c r="M14" s="77"/>
      <c r="N14" s="77"/>
      <c r="O14" s="77"/>
      <c r="P14" s="77"/>
      <c r="Q14" s="77"/>
      <c r="R14" s="77"/>
    </row>
    <row r="15" spans="1:18" ht="15" x14ac:dyDescent="0.25">
      <c r="A15" s="83">
        <v>6</v>
      </c>
      <c r="B15" s="93">
        <v>51.942999999999998</v>
      </c>
      <c r="C15" s="94">
        <v>52.847999999999999</v>
      </c>
      <c r="D15" s="94">
        <v>52.143000000000001</v>
      </c>
      <c r="E15" s="94">
        <v>53.070999999999998</v>
      </c>
      <c r="F15" s="94"/>
      <c r="G15" s="94"/>
      <c r="H15" s="94"/>
      <c r="I15" s="94"/>
      <c r="J15" s="110"/>
      <c r="K15" s="77"/>
      <c r="L15" s="77"/>
      <c r="M15" s="77"/>
      <c r="N15" s="77"/>
      <c r="O15" s="77"/>
      <c r="P15" s="77"/>
      <c r="Q15" s="77"/>
      <c r="R15" s="77"/>
    </row>
    <row r="16" spans="1:18" ht="15" x14ac:dyDescent="0.25">
      <c r="A16" s="83">
        <v>7</v>
      </c>
      <c r="B16" s="93">
        <v>314.42099999999999</v>
      </c>
      <c r="C16" s="94">
        <v>305.36900000000003</v>
      </c>
      <c r="D16" s="94">
        <v>307.005</v>
      </c>
      <c r="E16" s="94">
        <v>314</v>
      </c>
      <c r="F16" s="94"/>
      <c r="G16" s="94"/>
      <c r="H16" s="94"/>
      <c r="I16" s="94"/>
      <c r="J16" s="110"/>
      <c r="K16" s="77"/>
      <c r="L16" s="77"/>
      <c r="M16" s="77"/>
      <c r="N16" s="77"/>
      <c r="O16" s="77"/>
      <c r="P16" s="77"/>
      <c r="Q16" s="77"/>
      <c r="R16" s="77"/>
    </row>
    <row r="17" spans="1:18" ht="15" x14ac:dyDescent="0.25">
      <c r="A17" s="83">
        <v>8</v>
      </c>
      <c r="B17" s="93">
        <v>435.928</v>
      </c>
      <c r="C17" s="94">
        <v>460.74599999999998</v>
      </c>
      <c r="D17" s="94">
        <v>459.59899999999999</v>
      </c>
      <c r="E17" s="94">
        <v>455.98399999999998</v>
      </c>
      <c r="F17" s="94"/>
      <c r="G17" s="94"/>
      <c r="H17" s="94"/>
      <c r="I17" s="94"/>
      <c r="J17" s="110"/>
      <c r="K17" s="77"/>
      <c r="L17" s="77"/>
      <c r="M17" s="77"/>
      <c r="N17" s="77"/>
      <c r="O17" s="77"/>
      <c r="P17" s="77"/>
      <c r="Q17" s="77"/>
      <c r="R17" s="77"/>
    </row>
    <row r="18" spans="1:18" ht="15" x14ac:dyDescent="0.25">
      <c r="A18" s="83">
        <v>9</v>
      </c>
      <c r="B18" s="93">
        <v>9.1940000000000008</v>
      </c>
      <c r="C18" s="94">
        <v>8.74</v>
      </c>
      <c r="D18" s="94">
        <v>9.5220000000000002</v>
      </c>
      <c r="E18" s="94">
        <v>9.0370000000000008</v>
      </c>
      <c r="F18" s="94"/>
      <c r="G18" s="94"/>
      <c r="H18" s="94"/>
      <c r="I18" s="94"/>
      <c r="J18" s="110"/>
      <c r="K18" s="77"/>
      <c r="L18" s="77"/>
      <c r="M18" s="77"/>
      <c r="N18" s="77"/>
      <c r="O18" s="77"/>
      <c r="P18" s="77"/>
      <c r="Q18" s="77"/>
      <c r="R18" s="77"/>
    </row>
    <row r="19" spans="1:18" ht="15" x14ac:dyDescent="0.25">
      <c r="A19" s="83">
        <v>10</v>
      </c>
      <c r="B19" s="93">
        <v>319.64699999999999</v>
      </c>
      <c r="C19" s="94">
        <v>313.63400000000001</v>
      </c>
      <c r="D19" s="94">
        <v>326.44</v>
      </c>
      <c r="E19" s="94">
        <v>325.32299999999998</v>
      </c>
      <c r="F19" s="94"/>
      <c r="G19" s="94"/>
      <c r="H19" s="94"/>
      <c r="I19" s="94"/>
      <c r="J19" s="110"/>
      <c r="K19" s="77"/>
      <c r="L19" s="77"/>
      <c r="M19" s="77"/>
      <c r="N19" s="77"/>
      <c r="O19" s="77"/>
      <c r="P19" s="77"/>
      <c r="Q19" s="77"/>
      <c r="R19" s="77"/>
    </row>
    <row r="20" spans="1:18" ht="15" x14ac:dyDescent="0.25">
      <c r="A20" s="83">
        <v>11</v>
      </c>
      <c r="B20" s="93">
        <v>6.05</v>
      </c>
      <c r="C20" s="94">
        <v>5.66</v>
      </c>
      <c r="D20" s="94">
        <v>6.3630000000000004</v>
      </c>
      <c r="E20" s="94">
        <v>6.1740000000000004</v>
      </c>
      <c r="F20" s="94"/>
      <c r="G20" s="94"/>
      <c r="H20" s="94"/>
      <c r="I20" s="94"/>
      <c r="J20" s="110"/>
      <c r="K20" s="77"/>
      <c r="L20" s="77"/>
      <c r="M20" s="77"/>
      <c r="N20" s="77"/>
      <c r="O20" s="77"/>
      <c r="P20" s="77"/>
      <c r="Q20" s="77"/>
      <c r="R20" s="77"/>
    </row>
    <row r="21" spans="1:18" ht="15" x14ac:dyDescent="0.25">
      <c r="A21" s="83">
        <v>12</v>
      </c>
      <c r="B21" s="93" t="s">
        <v>128</v>
      </c>
      <c r="C21" s="94" t="s">
        <v>128</v>
      </c>
      <c r="D21" s="94" t="s">
        <v>128</v>
      </c>
      <c r="E21" s="94" t="s">
        <v>128</v>
      </c>
      <c r="F21" s="94"/>
      <c r="G21" s="94"/>
      <c r="H21" s="94"/>
      <c r="I21" s="94"/>
      <c r="J21" s="110"/>
      <c r="K21" s="77"/>
      <c r="L21" s="77"/>
      <c r="M21" s="77"/>
      <c r="N21" s="77"/>
      <c r="O21" s="77"/>
      <c r="P21" s="77"/>
      <c r="Q21" s="77"/>
      <c r="R21" s="77"/>
    </row>
    <row r="22" spans="1:18" ht="15" x14ac:dyDescent="0.25">
      <c r="A22" s="83">
        <v>13</v>
      </c>
      <c r="B22" s="93"/>
      <c r="C22" s="94"/>
      <c r="D22" s="94"/>
      <c r="E22" s="94"/>
      <c r="F22" s="94"/>
      <c r="G22" s="94"/>
      <c r="H22" s="94"/>
      <c r="I22" s="94"/>
      <c r="J22" s="110"/>
      <c r="K22" s="77"/>
      <c r="L22" s="77"/>
      <c r="M22" s="77"/>
      <c r="N22" s="77"/>
      <c r="O22" s="77"/>
      <c r="P22" s="77"/>
      <c r="Q22" s="77"/>
      <c r="R22" s="77"/>
    </row>
    <row r="23" spans="1:18" ht="15" x14ac:dyDescent="0.25">
      <c r="A23" s="83">
        <v>14</v>
      </c>
      <c r="B23" s="93"/>
      <c r="C23" s="94"/>
      <c r="D23" s="94"/>
      <c r="E23" s="94"/>
      <c r="F23" s="94"/>
      <c r="G23" s="94"/>
      <c r="H23" s="94"/>
      <c r="I23" s="94"/>
      <c r="J23" s="110"/>
      <c r="K23" s="77"/>
      <c r="L23" s="77"/>
      <c r="M23" s="77"/>
      <c r="N23" s="77"/>
      <c r="O23" s="77"/>
      <c r="P23" s="77"/>
      <c r="Q23" s="77"/>
      <c r="R23" s="77"/>
    </row>
    <row r="24" spans="1:18" ht="15" x14ac:dyDescent="0.25">
      <c r="A24" s="83">
        <v>15</v>
      </c>
      <c r="B24" s="93"/>
      <c r="C24" s="94"/>
      <c r="D24" s="94"/>
      <c r="E24" s="94"/>
      <c r="F24" s="94"/>
      <c r="G24" s="94"/>
      <c r="H24" s="94"/>
      <c r="I24" s="94"/>
      <c r="J24" s="110"/>
      <c r="K24" s="77"/>
      <c r="L24" s="77"/>
      <c r="M24" s="77"/>
      <c r="N24" s="77"/>
      <c r="O24" s="77"/>
      <c r="P24" s="77"/>
      <c r="Q24" s="77"/>
      <c r="R24" s="77"/>
    </row>
    <row r="25" spans="1:18" ht="15" x14ac:dyDescent="0.25">
      <c r="A25" s="83">
        <v>16</v>
      </c>
      <c r="B25" s="111"/>
      <c r="C25" s="112"/>
      <c r="D25" s="112"/>
      <c r="E25" s="112"/>
      <c r="F25" s="112"/>
      <c r="G25" s="113"/>
      <c r="H25" s="113"/>
      <c r="I25" s="113"/>
      <c r="J25" s="110"/>
      <c r="K25" s="77"/>
      <c r="L25" s="77"/>
      <c r="M25" s="77"/>
      <c r="N25" s="77"/>
      <c r="O25" s="77"/>
      <c r="P25" s="77"/>
      <c r="Q25" s="77"/>
      <c r="R25" s="77"/>
    </row>
    <row r="26" spans="1:18" ht="15" x14ac:dyDescent="0.25">
      <c r="A26" s="83">
        <v>17</v>
      </c>
      <c r="B26" s="111"/>
      <c r="C26" s="112"/>
      <c r="D26" s="112"/>
      <c r="E26" s="112"/>
      <c r="F26" s="112"/>
      <c r="G26" s="113"/>
      <c r="H26" s="113"/>
      <c r="I26" s="113"/>
      <c r="J26" s="110"/>
      <c r="K26" s="77"/>
      <c r="L26" s="77"/>
      <c r="M26" s="77"/>
      <c r="N26" s="77"/>
      <c r="O26" s="77"/>
      <c r="P26" s="77"/>
      <c r="Q26" s="77"/>
      <c r="R26" s="77"/>
    </row>
    <row r="27" spans="1:18" ht="15" x14ac:dyDescent="0.25">
      <c r="A27" s="83">
        <v>18</v>
      </c>
      <c r="B27" s="111"/>
      <c r="C27" s="112"/>
      <c r="D27" s="112"/>
      <c r="E27" s="112"/>
      <c r="F27" s="112"/>
      <c r="G27" s="113"/>
      <c r="H27" s="113"/>
      <c r="I27" s="113"/>
      <c r="J27" s="110"/>
      <c r="K27" s="77"/>
      <c r="L27" s="77"/>
      <c r="M27" s="77"/>
      <c r="N27" s="77"/>
      <c r="O27" s="77"/>
      <c r="P27" s="77"/>
      <c r="Q27" s="77"/>
      <c r="R27" s="77"/>
    </row>
    <row r="28" spans="1:18" ht="15" x14ac:dyDescent="0.25">
      <c r="A28" s="83">
        <v>19</v>
      </c>
      <c r="B28" s="111"/>
      <c r="C28" s="112"/>
      <c r="D28" s="112"/>
      <c r="E28" s="112"/>
      <c r="F28" s="112"/>
      <c r="G28" s="113"/>
      <c r="H28" s="113"/>
      <c r="I28" s="113"/>
      <c r="J28" s="110"/>
      <c r="K28" s="77"/>
      <c r="L28" s="77"/>
      <c r="M28" s="77"/>
      <c r="N28" s="77"/>
      <c r="O28" s="77"/>
      <c r="P28" s="77"/>
      <c r="Q28" s="77"/>
      <c r="R28" s="77"/>
    </row>
    <row r="29" spans="1:18" ht="15" x14ac:dyDescent="0.25">
      <c r="A29" s="83">
        <v>20</v>
      </c>
      <c r="B29" s="111"/>
      <c r="C29" s="112"/>
      <c r="D29" s="112"/>
      <c r="E29" s="112"/>
      <c r="F29" s="112"/>
      <c r="G29" s="113"/>
      <c r="H29" s="113"/>
      <c r="I29" s="113"/>
      <c r="J29" s="110"/>
      <c r="K29" s="77"/>
      <c r="L29" s="77"/>
      <c r="M29" s="77"/>
      <c r="N29" s="77"/>
      <c r="O29" s="77"/>
      <c r="P29" s="77"/>
      <c r="Q29" s="77"/>
      <c r="R29" s="77"/>
    </row>
    <row r="30" spans="1:18" ht="15" x14ac:dyDescent="0.25">
      <c r="A30" s="83">
        <v>21</v>
      </c>
      <c r="B30" s="111"/>
      <c r="C30" s="112"/>
      <c r="D30" s="112"/>
      <c r="E30" s="112"/>
      <c r="F30" s="112"/>
      <c r="G30" s="113"/>
      <c r="H30" s="113"/>
      <c r="I30" s="113"/>
      <c r="J30" s="110"/>
      <c r="K30" s="77"/>
      <c r="L30" s="77"/>
      <c r="M30" s="77"/>
      <c r="N30" s="77"/>
      <c r="O30" s="77"/>
      <c r="P30" s="77"/>
      <c r="Q30" s="77"/>
      <c r="R30" s="77"/>
    </row>
    <row r="31" spans="1:18" ht="15" x14ac:dyDescent="0.25">
      <c r="A31" s="83">
        <v>22</v>
      </c>
      <c r="B31" s="111"/>
      <c r="C31" s="112"/>
      <c r="D31" s="112"/>
      <c r="E31" s="112"/>
      <c r="F31" s="112"/>
      <c r="G31" s="113"/>
      <c r="H31" s="113"/>
      <c r="I31" s="113"/>
      <c r="J31" s="110"/>
      <c r="K31" s="84"/>
      <c r="L31" s="84"/>
      <c r="M31" s="84"/>
      <c r="N31" s="84"/>
      <c r="O31" s="84"/>
      <c r="P31" s="84"/>
      <c r="Q31" s="84"/>
      <c r="R31" s="84"/>
    </row>
    <row r="32" spans="1:18" ht="15" x14ac:dyDescent="0.25">
      <c r="A32" s="83">
        <v>23</v>
      </c>
      <c r="B32" s="111"/>
      <c r="C32" s="112"/>
      <c r="D32" s="112"/>
      <c r="E32" s="112"/>
      <c r="F32" s="112"/>
      <c r="G32" s="113"/>
      <c r="H32" s="113"/>
      <c r="I32" s="113"/>
      <c r="J32" s="110"/>
      <c r="K32" s="84"/>
      <c r="L32" s="84"/>
      <c r="M32" s="84"/>
      <c r="N32" s="84"/>
      <c r="O32" s="84"/>
      <c r="P32" s="84"/>
      <c r="Q32" s="84"/>
      <c r="R32" s="84"/>
    </row>
    <row r="33" spans="1:18" ht="15" x14ac:dyDescent="0.25">
      <c r="A33" s="83">
        <v>24</v>
      </c>
      <c r="B33" s="111"/>
      <c r="C33" s="112"/>
      <c r="D33" s="112"/>
      <c r="E33" s="112"/>
      <c r="F33" s="112"/>
      <c r="G33" s="113"/>
      <c r="H33" s="113"/>
      <c r="I33" s="113"/>
      <c r="J33" s="110"/>
      <c r="K33" s="84"/>
      <c r="L33" s="84"/>
      <c r="M33" s="84"/>
      <c r="N33" s="84"/>
      <c r="O33" s="84"/>
      <c r="P33" s="84"/>
      <c r="Q33" s="84"/>
      <c r="R33" s="84"/>
    </row>
    <row r="34" spans="1:18" ht="15" x14ac:dyDescent="0.25">
      <c r="A34" s="83">
        <v>25</v>
      </c>
      <c r="B34" s="114"/>
      <c r="C34" s="115"/>
      <c r="D34" s="115"/>
      <c r="E34" s="115"/>
      <c r="F34" s="115"/>
      <c r="G34" s="113"/>
      <c r="H34" s="113"/>
      <c r="I34" s="113"/>
      <c r="J34" s="116"/>
      <c r="K34" s="84"/>
      <c r="L34" s="84"/>
      <c r="M34" s="84"/>
      <c r="N34" s="84"/>
      <c r="O34" s="84"/>
      <c r="P34" s="84"/>
      <c r="Q34" s="84"/>
      <c r="R34" s="84"/>
    </row>
    <row r="35" spans="1:18" ht="15" x14ac:dyDescent="0.25">
      <c r="A35" s="83">
        <v>26</v>
      </c>
      <c r="B35" s="114"/>
      <c r="C35" s="115"/>
      <c r="D35" s="115"/>
      <c r="E35" s="115"/>
      <c r="F35" s="115"/>
      <c r="G35" s="113"/>
      <c r="H35" s="113"/>
      <c r="I35" s="113"/>
      <c r="J35" s="116"/>
      <c r="K35" s="84"/>
      <c r="L35" s="84"/>
      <c r="M35" s="84"/>
      <c r="N35" s="84"/>
      <c r="O35" s="84"/>
      <c r="P35" s="84"/>
      <c r="Q35" s="84"/>
      <c r="R35" s="84"/>
    </row>
    <row r="36" spans="1:18" ht="15" x14ac:dyDescent="0.25">
      <c r="A36" s="83">
        <v>27</v>
      </c>
      <c r="B36" s="114"/>
      <c r="C36" s="115"/>
      <c r="D36" s="115"/>
      <c r="E36" s="115"/>
      <c r="F36" s="115"/>
      <c r="G36" s="113"/>
      <c r="H36" s="113"/>
      <c r="I36" s="113"/>
      <c r="J36" s="116"/>
      <c r="K36" s="84"/>
      <c r="L36" s="84"/>
      <c r="M36" s="84"/>
      <c r="N36" s="84"/>
      <c r="O36" s="84"/>
      <c r="P36" s="84"/>
      <c r="Q36" s="84"/>
      <c r="R36" s="84"/>
    </row>
    <row r="37" spans="1:18" ht="15" x14ac:dyDescent="0.25">
      <c r="A37" s="83">
        <v>28</v>
      </c>
      <c r="B37" s="114"/>
      <c r="C37" s="115"/>
      <c r="D37" s="115"/>
      <c r="E37" s="115"/>
      <c r="F37" s="115"/>
      <c r="G37" s="113"/>
      <c r="H37" s="113"/>
      <c r="I37" s="113"/>
      <c r="J37" s="116"/>
      <c r="K37" s="84"/>
      <c r="L37" s="84"/>
      <c r="M37" s="84"/>
      <c r="N37" s="84"/>
      <c r="O37" s="84"/>
      <c r="P37" s="84"/>
      <c r="Q37" s="84"/>
      <c r="R37" s="84"/>
    </row>
    <row r="38" spans="1:18" ht="15" x14ac:dyDescent="0.25">
      <c r="A38" s="83">
        <v>29</v>
      </c>
      <c r="B38" s="114"/>
      <c r="C38" s="115"/>
      <c r="D38" s="115"/>
      <c r="E38" s="115"/>
      <c r="F38" s="115"/>
      <c r="G38" s="113"/>
      <c r="H38" s="113"/>
      <c r="I38" s="113"/>
      <c r="J38" s="116"/>
      <c r="K38" s="84"/>
      <c r="L38" s="84"/>
      <c r="M38" s="84"/>
      <c r="N38" s="84"/>
      <c r="O38" s="84"/>
      <c r="P38" s="84"/>
      <c r="Q38" s="84"/>
      <c r="R38" s="84"/>
    </row>
    <row r="39" spans="1:18" ht="15" customHeight="1" x14ac:dyDescent="0.25">
      <c r="A39" s="83">
        <v>30</v>
      </c>
      <c r="B39" s="114"/>
      <c r="C39" s="115"/>
      <c r="D39" s="115"/>
      <c r="E39" s="115"/>
      <c r="F39" s="115"/>
      <c r="G39" s="113"/>
      <c r="H39" s="113"/>
      <c r="I39" s="113"/>
      <c r="J39" s="116"/>
      <c r="K39" s="85"/>
      <c r="L39" s="86"/>
      <c r="M39" s="86"/>
      <c r="N39" s="86"/>
      <c r="O39" s="86"/>
      <c r="P39" s="86"/>
      <c r="Q39" s="86"/>
      <c r="R39" s="86"/>
    </row>
    <row r="40" spans="1:18" ht="15" x14ac:dyDescent="0.25">
      <c r="A40" s="83">
        <v>31</v>
      </c>
      <c r="B40" s="114"/>
      <c r="C40" s="115"/>
      <c r="D40" s="115"/>
      <c r="E40" s="115"/>
      <c r="F40" s="115"/>
      <c r="G40" s="113"/>
      <c r="H40" s="113"/>
      <c r="I40" s="113"/>
      <c r="J40" s="116"/>
      <c r="K40" s="87"/>
      <c r="L40" s="86"/>
      <c r="M40" s="86"/>
      <c r="N40" s="86"/>
      <c r="O40" s="86"/>
      <c r="P40" s="86"/>
      <c r="Q40" s="86"/>
      <c r="R40" s="86"/>
    </row>
    <row r="41" spans="1:18" ht="15" x14ac:dyDescent="0.25">
      <c r="A41" s="83">
        <v>32</v>
      </c>
      <c r="B41" s="114"/>
      <c r="C41" s="115"/>
      <c r="D41" s="115"/>
      <c r="E41" s="115"/>
      <c r="F41" s="115"/>
      <c r="G41" s="113"/>
      <c r="H41" s="113"/>
      <c r="I41" s="113"/>
      <c r="J41" s="116"/>
      <c r="K41" s="87"/>
      <c r="L41" s="86"/>
      <c r="M41" s="86"/>
      <c r="N41" s="86"/>
      <c r="O41" s="86"/>
      <c r="P41" s="86"/>
      <c r="Q41" s="86"/>
      <c r="R41" s="86"/>
    </row>
    <row r="42" spans="1:18" ht="15" x14ac:dyDescent="0.25">
      <c r="A42" s="83">
        <v>33</v>
      </c>
      <c r="B42" s="114"/>
      <c r="C42" s="115"/>
      <c r="D42" s="115"/>
      <c r="E42" s="115"/>
      <c r="F42" s="115"/>
      <c r="G42" s="113"/>
      <c r="H42" s="113"/>
      <c r="I42" s="113"/>
      <c r="J42" s="116"/>
      <c r="K42" s="164" t="s">
        <v>30</v>
      </c>
      <c r="L42" s="165"/>
      <c r="M42" s="165"/>
      <c r="N42" s="165"/>
      <c r="O42" s="165"/>
      <c r="P42" s="165"/>
      <c r="Q42" s="165"/>
      <c r="R42" s="165"/>
    </row>
    <row r="43" spans="1:18" ht="15" x14ac:dyDescent="0.25">
      <c r="A43" s="83">
        <v>34</v>
      </c>
      <c r="B43" s="114"/>
      <c r="C43" s="115"/>
      <c r="D43" s="115"/>
      <c r="E43" s="115"/>
      <c r="F43" s="115"/>
      <c r="G43" s="113"/>
      <c r="H43" s="113"/>
      <c r="I43" s="113"/>
      <c r="J43" s="116"/>
      <c r="K43" s="88"/>
      <c r="L43" s="89"/>
      <c r="M43" s="89"/>
      <c r="N43" s="89"/>
      <c r="O43" s="89"/>
      <c r="P43" s="89"/>
      <c r="Q43" s="89"/>
      <c r="R43" s="89"/>
    </row>
    <row r="44" spans="1:18" ht="15" x14ac:dyDescent="0.25">
      <c r="A44" s="83">
        <v>35</v>
      </c>
      <c r="B44" s="114"/>
      <c r="C44" s="115"/>
      <c r="D44" s="115"/>
      <c r="E44" s="115"/>
      <c r="F44" s="115"/>
      <c r="G44" s="113"/>
      <c r="H44" s="113"/>
      <c r="I44" s="113"/>
      <c r="J44" s="116"/>
      <c r="K44" s="88"/>
      <c r="L44" s="89"/>
      <c r="M44" s="89"/>
      <c r="N44" s="89"/>
      <c r="O44" s="89"/>
      <c r="P44" s="89"/>
      <c r="Q44" s="89"/>
      <c r="R44" s="89"/>
    </row>
    <row r="45" spans="1:18" ht="15" x14ac:dyDescent="0.25">
      <c r="A45" s="83">
        <v>36</v>
      </c>
      <c r="B45" s="114"/>
      <c r="C45" s="115"/>
      <c r="D45" s="115"/>
      <c r="E45" s="115"/>
      <c r="F45" s="115"/>
      <c r="G45" s="113"/>
      <c r="H45" s="113"/>
      <c r="I45" s="113"/>
      <c r="J45" s="116"/>
      <c r="K45" s="88"/>
      <c r="L45" s="89"/>
      <c r="M45" s="89"/>
      <c r="N45" s="89"/>
      <c r="O45" s="89"/>
      <c r="P45" s="89"/>
      <c r="Q45" s="89"/>
      <c r="R45" s="89"/>
    </row>
    <row r="46" spans="1:18" ht="15" x14ac:dyDescent="0.25">
      <c r="A46" s="83">
        <v>37</v>
      </c>
      <c r="B46" s="117"/>
      <c r="C46" s="113"/>
      <c r="D46" s="113"/>
      <c r="E46" s="118"/>
      <c r="F46" s="113"/>
      <c r="G46" s="113"/>
      <c r="H46" s="113"/>
      <c r="I46" s="113"/>
      <c r="J46" s="110"/>
      <c r="K46" s="88"/>
      <c r="L46" s="89"/>
      <c r="M46" s="89"/>
      <c r="N46" s="89"/>
      <c r="O46" s="89"/>
      <c r="P46" s="89"/>
      <c r="Q46" s="89"/>
      <c r="R46" s="89"/>
    </row>
    <row r="47" spans="1:18" ht="15" x14ac:dyDescent="0.25">
      <c r="A47" s="83">
        <v>38</v>
      </c>
      <c r="B47" s="117"/>
      <c r="C47" s="113"/>
      <c r="D47" s="113"/>
      <c r="E47" s="118"/>
      <c r="F47" s="113"/>
      <c r="G47" s="113"/>
      <c r="H47" s="113"/>
      <c r="I47" s="113"/>
      <c r="J47" s="110"/>
      <c r="K47" s="84"/>
      <c r="L47" s="84"/>
      <c r="M47" s="84"/>
      <c r="N47" s="84"/>
      <c r="O47" s="84"/>
      <c r="P47" s="84"/>
      <c r="Q47" s="84"/>
      <c r="R47" s="84"/>
    </row>
    <row r="48" spans="1:18" ht="15" x14ac:dyDescent="0.25">
      <c r="A48" s="83">
        <v>39</v>
      </c>
      <c r="B48" s="117"/>
      <c r="C48" s="113"/>
      <c r="D48" s="113"/>
      <c r="E48" s="118"/>
      <c r="F48" s="113"/>
      <c r="G48" s="113"/>
      <c r="H48" s="113"/>
      <c r="I48" s="113"/>
      <c r="J48" s="116"/>
      <c r="K48" s="84"/>
      <c r="L48" s="84"/>
      <c r="M48" s="84"/>
      <c r="N48" s="84"/>
      <c r="O48" s="84"/>
      <c r="P48" s="84"/>
      <c r="Q48" s="84"/>
      <c r="R48" s="84"/>
    </row>
    <row r="49" spans="1:29" ht="15" x14ac:dyDescent="0.25">
      <c r="A49" s="83">
        <v>40</v>
      </c>
      <c r="B49" s="117"/>
      <c r="C49" s="113"/>
      <c r="D49" s="113"/>
      <c r="E49" s="118"/>
      <c r="F49" s="113"/>
      <c r="G49" s="113"/>
      <c r="H49" s="113"/>
      <c r="I49" s="113"/>
      <c r="J49" s="116"/>
      <c r="K49" s="84"/>
      <c r="L49" s="84"/>
      <c r="M49" s="84"/>
      <c r="N49" s="84"/>
      <c r="O49" s="84"/>
      <c r="P49" s="84"/>
      <c r="Q49" s="84"/>
      <c r="R49" s="84"/>
    </row>
    <row r="50" spans="1:29" ht="15" x14ac:dyDescent="0.25">
      <c r="A50" s="83">
        <v>41</v>
      </c>
      <c r="B50" s="117"/>
      <c r="C50" s="113"/>
      <c r="D50" s="113"/>
      <c r="E50" s="118"/>
      <c r="F50" s="113"/>
      <c r="G50" s="113"/>
      <c r="H50" s="113"/>
      <c r="I50" s="113"/>
      <c r="J50" s="116"/>
      <c r="K50" s="84"/>
      <c r="L50" s="84"/>
      <c r="M50" s="84"/>
      <c r="N50" s="84"/>
      <c r="O50" s="84"/>
      <c r="P50" s="84"/>
      <c r="Q50" s="84"/>
      <c r="R50" s="84"/>
    </row>
    <row r="51" spans="1:29" ht="15" x14ac:dyDescent="0.25">
      <c r="A51" s="83">
        <v>42</v>
      </c>
      <c r="B51" s="117"/>
      <c r="C51" s="113"/>
      <c r="D51" s="113"/>
      <c r="E51" s="118"/>
      <c r="F51" s="113"/>
      <c r="G51" s="113"/>
      <c r="H51" s="113"/>
      <c r="I51" s="113"/>
      <c r="J51" s="116"/>
      <c r="K51" s="84"/>
      <c r="L51" s="84"/>
      <c r="M51" s="84"/>
      <c r="N51" s="84"/>
      <c r="O51" s="84"/>
      <c r="P51" s="84"/>
      <c r="Q51" s="84"/>
      <c r="R51" s="84"/>
    </row>
    <row r="52" spans="1:29" ht="15" x14ac:dyDescent="0.25">
      <c r="A52" s="83">
        <v>43</v>
      </c>
      <c r="B52" s="117"/>
      <c r="C52" s="113"/>
      <c r="D52" s="113"/>
      <c r="E52" s="118"/>
      <c r="F52" s="113"/>
      <c r="G52" s="113"/>
      <c r="H52" s="113"/>
      <c r="I52" s="113"/>
      <c r="J52" s="116"/>
      <c r="K52" s="84"/>
      <c r="L52" s="84"/>
      <c r="M52" s="84"/>
      <c r="N52" s="84"/>
      <c r="O52" s="84"/>
      <c r="P52" s="84"/>
      <c r="Q52" s="84"/>
      <c r="R52" s="84"/>
    </row>
    <row r="53" spans="1:29" ht="15" x14ac:dyDescent="0.25">
      <c r="A53" s="83">
        <v>44</v>
      </c>
      <c r="B53" s="117"/>
      <c r="C53" s="113"/>
      <c r="D53" s="113"/>
      <c r="E53" s="118"/>
      <c r="F53" s="113"/>
      <c r="G53" s="113"/>
      <c r="H53" s="113"/>
      <c r="I53" s="113"/>
      <c r="J53" s="116"/>
      <c r="K53" s="84"/>
      <c r="L53" s="84"/>
      <c r="M53" s="84"/>
      <c r="N53" s="84"/>
      <c r="O53" s="84"/>
      <c r="P53" s="84"/>
      <c r="Q53" s="84"/>
      <c r="R53" s="84"/>
    </row>
    <row r="54" spans="1:29" ht="15" x14ac:dyDescent="0.25">
      <c r="A54" s="83">
        <v>45</v>
      </c>
      <c r="B54" s="117"/>
      <c r="C54" s="113"/>
      <c r="D54" s="113"/>
      <c r="E54" s="118"/>
      <c r="F54" s="113"/>
      <c r="G54" s="113"/>
      <c r="H54" s="113"/>
      <c r="I54" s="113"/>
      <c r="J54" s="116"/>
      <c r="K54" s="84"/>
      <c r="L54" s="84"/>
      <c r="M54" s="84"/>
      <c r="N54" s="84"/>
      <c r="O54" s="84"/>
      <c r="P54" s="84"/>
      <c r="Q54" s="84"/>
      <c r="R54" s="84"/>
    </row>
    <row r="55" spans="1:29" ht="15" x14ac:dyDescent="0.25">
      <c r="A55" s="83">
        <v>46</v>
      </c>
      <c r="B55" s="117"/>
      <c r="C55" s="113"/>
      <c r="D55" s="113"/>
      <c r="E55" s="118"/>
      <c r="F55" s="113"/>
      <c r="G55" s="113"/>
      <c r="H55" s="113"/>
      <c r="I55" s="113"/>
      <c r="J55" s="116"/>
      <c r="K55" s="84"/>
      <c r="L55" s="84"/>
      <c r="M55" s="84"/>
      <c r="N55" s="84"/>
      <c r="O55" s="84"/>
      <c r="P55" s="84"/>
      <c r="Q55" s="84"/>
      <c r="R55" s="84"/>
    </row>
    <row r="56" spans="1:29" ht="15" x14ac:dyDescent="0.25">
      <c r="A56" s="83">
        <v>47</v>
      </c>
      <c r="B56" s="117"/>
      <c r="C56" s="113"/>
      <c r="D56" s="113"/>
      <c r="E56" s="118"/>
      <c r="F56" s="113"/>
      <c r="G56" s="113"/>
      <c r="H56" s="113"/>
      <c r="I56" s="113"/>
      <c r="J56" s="116"/>
      <c r="K56" s="84"/>
      <c r="L56" s="84"/>
      <c r="M56" s="84"/>
      <c r="N56" s="84"/>
      <c r="O56" s="84"/>
      <c r="P56" s="84"/>
      <c r="Q56" s="84"/>
      <c r="R56" s="84"/>
    </row>
    <row r="57" spans="1:29" ht="15" x14ac:dyDescent="0.25">
      <c r="A57" s="83">
        <v>48</v>
      </c>
      <c r="B57" s="117"/>
      <c r="C57" s="113"/>
      <c r="D57" s="113"/>
      <c r="E57" s="118"/>
      <c r="F57" s="113"/>
      <c r="G57" s="113"/>
      <c r="H57" s="113"/>
      <c r="I57" s="113"/>
      <c r="J57" s="116"/>
      <c r="K57" s="84"/>
      <c r="L57" s="84"/>
      <c r="M57" s="84"/>
      <c r="N57" s="84"/>
      <c r="O57" s="84"/>
      <c r="P57" s="84"/>
      <c r="Q57" s="84"/>
      <c r="R57" s="84"/>
    </row>
    <row r="58" spans="1:29" ht="15" x14ac:dyDescent="0.25">
      <c r="A58" s="83">
        <v>49</v>
      </c>
      <c r="B58" s="117"/>
      <c r="C58" s="113"/>
      <c r="D58" s="113"/>
      <c r="E58" s="118"/>
      <c r="F58" s="113"/>
      <c r="G58" s="113"/>
      <c r="H58" s="113"/>
      <c r="I58" s="113"/>
      <c r="J58" s="116"/>
      <c r="K58" s="84"/>
      <c r="L58" s="84"/>
      <c r="M58" s="84"/>
      <c r="N58" s="84"/>
      <c r="O58" s="84"/>
      <c r="P58" s="84"/>
      <c r="Q58" s="84"/>
      <c r="R58" s="84"/>
    </row>
    <row r="59" spans="1:29" ht="15.75" thickBot="1" x14ac:dyDescent="0.3">
      <c r="A59" s="90">
        <v>50</v>
      </c>
      <c r="B59" s="119"/>
      <c r="C59" s="120"/>
      <c r="D59" s="120"/>
      <c r="E59" s="121"/>
      <c r="F59" s="120"/>
      <c r="G59" s="120"/>
      <c r="H59" s="120"/>
      <c r="I59" s="120"/>
      <c r="J59" s="122"/>
      <c r="K59" s="84"/>
      <c r="L59" s="84"/>
      <c r="M59" s="84"/>
      <c r="N59" s="84"/>
      <c r="O59" s="84"/>
      <c r="P59" s="84"/>
      <c r="Q59" s="84"/>
      <c r="R59" s="84"/>
    </row>
    <row r="60" spans="1:29" x14ac:dyDescent="0.2">
      <c r="A60" s="11"/>
      <c r="B60" s="19"/>
      <c r="C60" s="19"/>
      <c r="D60" s="19"/>
      <c r="E60" s="19"/>
      <c r="F60" s="19"/>
      <c r="G60" s="19"/>
      <c r="H60" s="19"/>
      <c r="I60" s="19"/>
      <c r="J60" s="19"/>
      <c r="K60" s="18"/>
      <c r="L60" s="20"/>
      <c r="M60" s="20"/>
      <c r="N60" s="20"/>
      <c r="O60" s="20"/>
      <c r="P60" s="20"/>
      <c r="Q60" s="20"/>
      <c r="R60" s="20"/>
    </row>
    <row r="61" spans="1:29" x14ac:dyDescent="0.2">
      <c r="A61" s="10"/>
      <c r="B61" s="21"/>
      <c r="C61" s="21"/>
      <c r="D61" s="21"/>
      <c r="E61" s="21"/>
      <c r="F61" s="21"/>
      <c r="G61" s="21"/>
      <c r="H61" s="19"/>
      <c r="I61" s="19"/>
      <c r="J61" s="19"/>
      <c r="K61" s="18"/>
      <c r="L61" s="20"/>
      <c r="M61" s="20"/>
      <c r="N61" s="20"/>
      <c r="O61" s="20"/>
      <c r="P61" s="20"/>
      <c r="Q61" s="20"/>
      <c r="R61" s="20"/>
    </row>
    <row r="62" spans="1:29" x14ac:dyDescent="0.2">
      <c r="A62" s="10"/>
      <c r="B62" s="21"/>
      <c r="C62" s="21"/>
      <c r="D62" s="21"/>
      <c r="E62" s="21"/>
      <c r="F62" s="21"/>
      <c r="G62" s="21"/>
      <c r="H62" s="19"/>
      <c r="I62" s="19"/>
      <c r="J62" s="19"/>
      <c r="K62" s="18"/>
      <c r="L62" s="20"/>
      <c r="M62" s="20"/>
      <c r="N62" s="20"/>
      <c r="O62" s="20"/>
      <c r="P62" s="20"/>
      <c r="Q62" s="20"/>
      <c r="R62" s="20"/>
    </row>
    <row r="63" spans="1:29" x14ac:dyDescent="0.2">
      <c r="A63" s="10"/>
      <c r="B63" s="166" t="s">
        <v>26</v>
      </c>
      <c r="C63" s="167"/>
      <c r="D63" s="167"/>
      <c r="E63" s="167"/>
      <c r="F63" s="167"/>
      <c r="G63" s="167"/>
      <c r="H63" s="167"/>
      <c r="I63" s="167"/>
      <c r="J63" s="167"/>
      <c r="K63" s="18"/>
      <c r="L63" s="20"/>
      <c r="M63" s="20"/>
      <c r="N63" s="20"/>
      <c r="O63" s="20"/>
      <c r="P63" s="20"/>
      <c r="Q63" s="20"/>
      <c r="R63" s="20"/>
    </row>
    <row r="64" spans="1:29" x14ac:dyDescent="0.2">
      <c r="A64" s="10"/>
      <c r="B64" s="21"/>
      <c r="C64" s="21"/>
      <c r="D64" s="21"/>
      <c r="E64" s="21"/>
      <c r="F64" s="21"/>
      <c r="G64" s="21"/>
      <c r="H64" s="19"/>
      <c r="I64" s="19"/>
      <c r="J64" s="19"/>
      <c r="K64" s="18"/>
      <c r="L64" s="20"/>
      <c r="M64" s="20"/>
      <c r="N64" s="20"/>
      <c r="O64" s="20"/>
      <c r="P64" s="20"/>
      <c r="Q64" s="20"/>
      <c r="R64" s="20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3.5" thickBot="1" x14ac:dyDescent="0.25">
      <c r="A65" s="22" t="s">
        <v>20</v>
      </c>
      <c r="B65" s="16" t="s">
        <v>0</v>
      </c>
      <c r="C65" s="16" t="s">
        <v>1</v>
      </c>
      <c r="D65" s="16" t="s">
        <v>2</v>
      </c>
      <c r="E65" s="16" t="s">
        <v>3</v>
      </c>
      <c r="F65" s="16" t="s">
        <v>4</v>
      </c>
      <c r="G65" s="16" t="s">
        <v>5</v>
      </c>
      <c r="H65" s="16" t="s">
        <v>6</v>
      </c>
      <c r="I65" s="16" t="s">
        <v>27</v>
      </c>
      <c r="J65" s="16" t="s">
        <v>28</v>
      </c>
      <c r="K65" s="11"/>
      <c r="L65" s="20"/>
      <c r="M65" s="20"/>
      <c r="N65" s="20"/>
      <c r="O65" s="20"/>
      <c r="P65" s="20"/>
      <c r="Q65" s="20"/>
      <c r="R65" s="20"/>
      <c r="T65" s="8"/>
      <c r="U65" s="8"/>
      <c r="V65" s="8"/>
      <c r="W65" s="8"/>
      <c r="X65" s="8"/>
      <c r="Y65" s="8"/>
      <c r="Z65" s="8"/>
      <c r="AA65" s="8"/>
      <c r="AB65" s="8"/>
      <c r="AC65" s="6"/>
    </row>
    <row r="66" spans="1:29" x14ac:dyDescent="0.2">
      <c r="A66" s="23">
        <v>1</v>
      </c>
      <c r="B66" s="19">
        <f t="shared" ref="B66:B75" si="0">IF((B10&lt;&gt;0)*ISNUMBER(B10),100*(B10/B10),"")</f>
        <v>100</v>
      </c>
      <c r="C66" s="19">
        <f t="shared" ref="C66:C75" si="1">IF((B10&lt;&gt;0)*ISNUMBER(C10),100*(C10/B10),"")</f>
        <v>100.93478104551666</v>
      </c>
      <c r="D66" s="19">
        <f t="shared" ref="D66:D75" si="2">IF((B10&lt;&gt;0)*ISNUMBER(D10),100*(D10/B10),"")</f>
        <v>103.63486014237435</v>
      </c>
      <c r="E66" s="19">
        <f t="shared" ref="E66:E75" si="3">IF((B10&lt;&gt;0)*ISNUMBER(E10),100*(E10/B10),"")</f>
        <v>104.01596318400806</v>
      </c>
      <c r="F66" s="19" t="str">
        <f t="shared" ref="F66:F75" si="4">IF((B10&lt;&gt;0)*ISNUMBER(F10),100*(F10/B10),"")</f>
        <v/>
      </c>
      <c r="G66" s="19" t="str">
        <f t="shared" ref="G66:G75" si="5">IF((B10&lt;&gt;0)*ISNUMBER(G10),100*(G10/B10),"")</f>
        <v/>
      </c>
      <c r="H66" s="19" t="str">
        <f t="shared" ref="H66:H75" si="6">IF((B10&lt;&gt;0)*ISNUMBER(H10),100*(H10/B10),"")</f>
        <v/>
      </c>
      <c r="I66" s="19" t="str">
        <f t="shared" ref="I66:I75" si="7">IF((B10&lt;&gt;0)*ISNUMBER(I10),100*(I10/B10),"")</f>
        <v/>
      </c>
      <c r="J66" s="19" t="str">
        <f t="shared" ref="J66:J75" si="8">IF((B10&lt;&gt;0)*ISNUMBER(J10),100*(J10/B10),"")</f>
        <v/>
      </c>
      <c r="K66" s="17"/>
      <c r="L66" s="20"/>
      <c r="M66" s="20"/>
      <c r="N66" s="20"/>
      <c r="O66" s="20"/>
      <c r="P66" s="20"/>
      <c r="Q66" s="20"/>
      <c r="R66" s="20"/>
      <c r="T66" s="6"/>
      <c r="U66" s="7"/>
      <c r="V66" s="7"/>
      <c r="W66" s="7"/>
      <c r="X66" s="7"/>
      <c r="Y66" s="7"/>
      <c r="Z66" s="7"/>
      <c r="AA66" s="7"/>
      <c r="AB66" s="7"/>
      <c r="AC66" s="6"/>
    </row>
    <row r="67" spans="1:29" x14ac:dyDescent="0.2">
      <c r="A67" s="24">
        <v>2</v>
      </c>
      <c r="B67" s="19">
        <f t="shared" si="0"/>
        <v>100</v>
      </c>
      <c r="C67" s="19">
        <f t="shared" si="1"/>
        <v>80.676006341106643</v>
      </c>
      <c r="D67" s="19">
        <f t="shared" si="2"/>
        <v>97.501738128805982</v>
      </c>
      <c r="E67" s="19">
        <f t="shared" si="3"/>
        <v>98.886952618415265</v>
      </c>
      <c r="F67" s="19" t="str">
        <f t="shared" si="4"/>
        <v/>
      </c>
      <c r="G67" s="19" t="str">
        <f t="shared" si="5"/>
        <v/>
      </c>
      <c r="H67" s="19" t="str">
        <f t="shared" si="6"/>
        <v/>
      </c>
      <c r="I67" s="19" t="str">
        <f t="shared" si="7"/>
        <v/>
      </c>
      <c r="J67" s="19" t="str">
        <f t="shared" si="8"/>
        <v/>
      </c>
      <c r="K67" s="17"/>
      <c r="L67" s="20"/>
      <c r="M67" s="20"/>
      <c r="N67" s="20"/>
      <c r="O67" s="20"/>
      <c r="P67" s="20"/>
      <c r="Q67" s="20"/>
      <c r="R67" s="20"/>
      <c r="T67" s="6"/>
      <c r="U67" s="7"/>
      <c r="V67" s="7"/>
      <c r="W67" s="7"/>
      <c r="X67" s="7"/>
      <c r="Y67" s="7"/>
      <c r="Z67" s="7"/>
      <c r="AA67" s="7"/>
      <c r="AB67" s="7"/>
      <c r="AC67" s="6"/>
    </row>
    <row r="68" spans="1:29" x14ac:dyDescent="0.2">
      <c r="A68" s="24">
        <v>3</v>
      </c>
      <c r="B68" s="19">
        <f t="shared" si="0"/>
        <v>100</v>
      </c>
      <c r="C68" s="19">
        <f t="shared" si="1"/>
        <v>102.52211281708945</v>
      </c>
      <c r="D68" s="19">
        <f t="shared" si="2"/>
        <v>109.91947596795728</v>
      </c>
      <c r="E68" s="19">
        <f t="shared" si="3"/>
        <v>108.52386515353804</v>
      </c>
      <c r="F68" s="19" t="str">
        <f t="shared" si="4"/>
        <v/>
      </c>
      <c r="G68" s="19" t="str">
        <f t="shared" si="5"/>
        <v/>
      </c>
      <c r="H68" s="19" t="str">
        <f t="shared" si="6"/>
        <v/>
      </c>
      <c r="I68" s="19" t="str">
        <f t="shared" si="7"/>
        <v/>
      </c>
      <c r="J68" s="19" t="str">
        <f t="shared" si="8"/>
        <v/>
      </c>
      <c r="K68" s="17"/>
      <c r="L68" s="20"/>
      <c r="M68" s="20"/>
      <c r="N68" s="20"/>
      <c r="O68" s="20"/>
      <c r="P68" s="20"/>
      <c r="Q68" s="20"/>
      <c r="R68" s="20"/>
      <c r="T68" s="6"/>
      <c r="U68" s="7"/>
      <c r="V68" s="7"/>
      <c r="W68" s="7"/>
      <c r="X68" s="7"/>
      <c r="Y68" s="7"/>
      <c r="Z68" s="7"/>
      <c r="AA68" s="7"/>
      <c r="AB68" s="7"/>
      <c r="AC68" s="6"/>
    </row>
    <row r="69" spans="1:29" x14ac:dyDescent="0.2">
      <c r="A69" s="24">
        <v>4</v>
      </c>
      <c r="B69" s="19">
        <f t="shared" si="0"/>
        <v>100</v>
      </c>
      <c r="C69" s="19">
        <f t="shared" si="1"/>
        <v>91.821474471316762</v>
      </c>
      <c r="D69" s="19">
        <f t="shared" si="2"/>
        <v>96.804533239864483</v>
      </c>
      <c r="E69" s="19">
        <f t="shared" si="3"/>
        <v>93.772636990302615</v>
      </c>
      <c r="F69" s="19" t="str">
        <f t="shared" si="4"/>
        <v/>
      </c>
      <c r="G69" s="19" t="str">
        <f t="shared" si="5"/>
        <v/>
      </c>
      <c r="H69" s="19" t="str">
        <f t="shared" si="6"/>
        <v/>
      </c>
      <c r="I69" s="19" t="str">
        <f t="shared" si="7"/>
        <v/>
      </c>
      <c r="J69" s="19" t="str">
        <f t="shared" si="8"/>
        <v/>
      </c>
      <c r="K69" s="17"/>
      <c r="L69" s="20"/>
      <c r="M69" s="20"/>
      <c r="N69" s="20"/>
      <c r="O69" s="20"/>
      <c r="P69" s="20"/>
      <c r="Q69" s="20"/>
      <c r="R69" s="20"/>
      <c r="T69" s="6"/>
      <c r="U69" s="7"/>
      <c r="V69" s="7"/>
      <c r="W69" s="7"/>
      <c r="X69" s="7"/>
      <c r="Y69" s="7"/>
      <c r="Z69" s="7"/>
      <c r="AA69" s="7"/>
      <c r="AB69" s="7"/>
      <c r="AC69" s="6"/>
    </row>
    <row r="70" spans="1:29" x14ac:dyDescent="0.2">
      <c r="A70" s="24">
        <v>5</v>
      </c>
      <c r="B70" s="19">
        <f t="shared" si="0"/>
        <v>100</v>
      </c>
      <c r="C70" s="19">
        <f t="shared" si="1"/>
        <v>103.3784555078129</v>
      </c>
      <c r="D70" s="19">
        <f t="shared" si="2"/>
        <v>98.853315241387477</v>
      </c>
      <c r="E70" s="19">
        <f t="shared" si="3"/>
        <v>99.769543070677045</v>
      </c>
      <c r="F70" s="19" t="str">
        <f t="shared" si="4"/>
        <v/>
      </c>
      <c r="G70" s="19" t="str">
        <f t="shared" si="5"/>
        <v/>
      </c>
      <c r="H70" s="19" t="str">
        <f t="shared" si="6"/>
        <v/>
      </c>
      <c r="I70" s="19" t="str">
        <f t="shared" si="7"/>
        <v/>
      </c>
      <c r="J70" s="19" t="str">
        <f t="shared" si="8"/>
        <v/>
      </c>
      <c r="K70" s="17"/>
      <c r="L70" s="10"/>
      <c r="M70" s="10"/>
      <c r="N70" s="10"/>
      <c r="O70" s="10"/>
      <c r="P70" s="10"/>
      <c r="Q70" s="10"/>
      <c r="R70" s="10"/>
      <c r="T70" s="6"/>
      <c r="U70" s="7"/>
      <c r="V70" s="7"/>
      <c r="W70" s="7"/>
      <c r="X70" s="7"/>
      <c r="Y70" s="7"/>
      <c r="Z70" s="7"/>
      <c r="AA70" s="7"/>
      <c r="AB70" s="7"/>
      <c r="AC70" s="6"/>
    </row>
    <row r="71" spans="1:29" x14ac:dyDescent="0.2">
      <c r="A71" s="24">
        <v>6</v>
      </c>
      <c r="B71" s="19">
        <f t="shared" si="0"/>
        <v>100</v>
      </c>
      <c r="C71" s="19">
        <f t="shared" si="1"/>
        <v>101.74229443813412</v>
      </c>
      <c r="D71" s="19">
        <f t="shared" si="2"/>
        <v>100.38503744489151</v>
      </c>
      <c r="E71" s="19">
        <f t="shared" si="3"/>
        <v>102.17161118918814</v>
      </c>
      <c r="F71" s="19" t="str">
        <f t="shared" si="4"/>
        <v/>
      </c>
      <c r="G71" s="19" t="str">
        <f t="shared" si="5"/>
        <v/>
      </c>
      <c r="H71" s="19" t="str">
        <f t="shared" si="6"/>
        <v/>
      </c>
      <c r="I71" s="19" t="str">
        <f t="shared" si="7"/>
        <v/>
      </c>
      <c r="J71" s="19" t="str">
        <f t="shared" si="8"/>
        <v/>
      </c>
      <c r="K71" s="17"/>
      <c r="L71" s="10"/>
      <c r="M71" s="10"/>
      <c r="N71" s="10"/>
      <c r="O71" s="10"/>
      <c r="P71" s="10"/>
      <c r="Q71" s="10"/>
      <c r="R71" s="10"/>
      <c r="T71" s="6"/>
      <c r="U71" s="7"/>
      <c r="V71" s="7"/>
      <c r="W71" s="7"/>
      <c r="X71" s="7"/>
      <c r="Y71" s="7"/>
      <c r="Z71" s="7"/>
      <c r="AA71" s="7"/>
      <c r="AB71" s="7"/>
      <c r="AC71" s="6"/>
    </row>
    <row r="72" spans="1:29" x14ac:dyDescent="0.2">
      <c r="A72" s="24">
        <v>7</v>
      </c>
      <c r="B72" s="19">
        <f t="shared" si="0"/>
        <v>100</v>
      </c>
      <c r="C72" s="19">
        <f t="shared" si="1"/>
        <v>97.121057435731089</v>
      </c>
      <c r="D72" s="19">
        <f t="shared" si="2"/>
        <v>97.641378915530453</v>
      </c>
      <c r="E72" s="19">
        <f t="shared" si="3"/>
        <v>99.866103091078529</v>
      </c>
      <c r="F72" s="19" t="str">
        <f t="shared" si="4"/>
        <v/>
      </c>
      <c r="G72" s="19" t="str">
        <f t="shared" si="5"/>
        <v/>
      </c>
      <c r="H72" s="19" t="str">
        <f t="shared" si="6"/>
        <v/>
      </c>
      <c r="I72" s="19" t="str">
        <f t="shared" si="7"/>
        <v/>
      </c>
      <c r="J72" s="19" t="str">
        <f t="shared" si="8"/>
        <v/>
      </c>
      <c r="K72" s="17"/>
      <c r="L72" s="10"/>
      <c r="M72" s="10"/>
      <c r="N72" s="10"/>
      <c r="O72" s="10"/>
      <c r="P72" s="10"/>
      <c r="Q72" s="10"/>
      <c r="R72" s="10"/>
      <c r="T72" s="6"/>
      <c r="U72" s="7"/>
      <c r="V72" s="7"/>
      <c r="W72" s="7"/>
      <c r="X72" s="7"/>
      <c r="Y72" s="7"/>
      <c r="Z72" s="7"/>
      <c r="AA72" s="7"/>
      <c r="AB72" s="7"/>
      <c r="AC72" s="6"/>
    </row>
    <row r="73" spans="1:29" x14ac:dyDescent="0.2">
      <c r="A73" s="24">
        <v>8</v>
      </c>
      <c r="B73" s="19">
        <f t="shared" si="0"/>
        <v>100</v>
      </c>
      <c r="C73" s="19">
        <f t="shared" si="1"/>
        <v>105.69314198675011</v>
      </c>
      <c r="D73" s="19">
        <f t="shared" si="2"/>
        <v>105.43002514176654</v>
      </c>
      <c r="E73" s="19">
        <f t="shared" si="3"/>
        <v>104.60075975849223</v>
      </c>
      <c r="F73" s="19" t="str">
        <f t="shared" si="4"/>
        <v/>
      </c>
      <c r="G73" s="19" t="str">
        <f t="shared" si="5"/>
        <v/>
      </c>
      <c r="H73" s="19" t="str">
        <f t="shared" si="6"/>
        <v/>
      </c>
      <c r="I73" s="19" t="str">
        <f t="shared" si="7"/>
        <v/>
      </c>
      <c r="J73" s="19" t="str">
        <f t="shared" si="8"/>
        <v/>
      </c>
      <c r="K73" s="17"/>
      <c r="L73" s="10"/>
      <c r="M73" s="10"/>
      <c r="N73" s="10"/>
      <c r="O73" s="10"/>
      <c r="P73" s="10"/>
      <c r="Q73" s="10"/>
      <c r="R73" s="10"/>
      <c r="T73" s="6"/>
      <c r="U73" s="7"/>
      <c r="V73" s="7"/>
      <c r="W73" s="7"/>
      <c r="X73" s="7"/>
      <c r="Y73" s="7"/>
      <c r="Z73" s="7"/>
      <c r="AA73" s="7"/>
      <c r="AB73" s="7"/>
      <c r="AC73" s="6"/>
    </row>
    <row r="74" spans="1:29" x14ac:dyDescent="0.2">
      <c r="A74" s="24">
        <v>9</v>
      </c>
      <c r="B74" s="19">
        <f t="shared" si="0"/>
        <v>100</v>
      </c>
      <c r="C74" s="19">
        <f t="shared" si="1"/>
        <v>95.061996954535573</v>
      </c>
      <c r="D74" s="19">
        <f t="shared" si="2"/>
        <v>103.56754405046769</v>
      </c>
      <c r="E74" s="19">
        <f t="shared" si="3"/>
        <v>98.292364585599302</v>
      </c>
      <c r="F74" s="19" t="str">
        <f t="shared" si="4"/>
        <v/>
      </c>
      <c r="G74" s="19" t="str">
        <f t="shared" si="5"/>
        <v/>
      </c>
      <c r="H74" s="19" t="str">
        <f t="shared" si="6"/>
        <v/>
      </c>
      <c r="I74" s="19" t="str">
        <f t="shared" si="7"/>
        <v/>
      </c>
      <c r="J74" s="19" t="str">
        <f t="shared" si="8"/>
        <v/>
      </c>
      <c r="K74" s="17"/>
      <c r="L74" s="10"/>
      <c r="M74" s="10"/>
      <c r="N74" s="10"/>
      <c r="O74" s="10"/>
      <c r="P74" s="10"/>
      <c r="Q74" s="10"/>
      <c r="R74" s="10"/>
      <c r="T74" s="6"/>
      <c r="U74" s="7"/>
      <c r="V74" s="7"/>
      <c r="W74" s="7"/>
      <c r="X74" s="7"/>
      <c r="Y74" s="7"/>
      <c r="Z74" s="7"/>
      <c r="AA74" s="7"/>
      <c r="AB74" s="7"/>
      <c r="AC74" s="6"/>
    </row>
    <row r="75" spans="1:29" x14ac:dyDescent="0.2">
      <c r="A75" s="24">
        <v>10</v>
      </c>
      <c r="B75" s="19">
        <f t="shared" si="0"/>
        <v>100</v>
      </c>
      <c r="C75" s="19">
        <f t="shared" si="1"/>
        <v>98.118862370051971</v>
      </c>
      <c r="D75" s="19">
        <f t="shared" si="2"/>
        <v>102.12515681361</v>
      </c>
      <c r="E75" s="19">
        <f t="shared" si="3"/>
        <v>101.77570882880175</v>
      </c>
      <c r="F75" s="19" t="str">
        <f t="shared" si="4"/>
        <v/>
      </c>
      <c r="G75" s="19" t="str">
        <f t="shared" si="5"/>
        <v/>
      </c>
      <c r="H75" s="19" t="str">
        <f t="shared" si="6"/>
        <v/>
      </c>
      <c r="I75" s="19" t="str">
        <f t="shared" si="7"/>
        <v/>
      </c>
      <c r="J75" s="19" t="str">
        <f t="shared" si="8"/>
        <v/>
      </c>
      <c r="K75" s="17"/>
      <c r="L75" s="10"/>
      <c r="M75" s="10"/>
      <c r="N75" s="10"/>
      <c r="O75" s="10"/>
      <c r="P75" s="10"/>
      <c r="Q75" s="10"/>
      <c r="R75" s="10"/>
      <c r="T75" s="6"/>
      <c r="U75" s="7"/>
      <c r="V75" s="7"/>
      <c r="W75" s="7"/>
      <c r="X75" s="7"/>
      <c r="Y75" s="7"/>
      <c r="Z75" s="7"/>
      <c r="AA75" s="7"/>
      <c r="AB75" s="7"/>
      <c r="AC75" s="6"/>
    </row>
    <row r="76" spans="1:29" x14ac:dyDescent="0.2">
      <c r="A76" s="24">
        <v>11</v>
      </c>
      <c r="B76" s="19"/>
      <c r="C76" s="19"/>
      <c r="D76" s="19"/>
      <c r="E76" s="19"/>
      <c r="F76" s="19" t="str">
        <f t="shared" ref="F76:F105" si="9">IF((B20&lt;&gt;0)*ISNUMBER(F20),100*(F20/B20),"")</f>
        <v/>
      </c>
      <c r="G76" s="19" t="str">
        <f t="shared" ref="G76:G105" si="10">IF((B20&lt;&gt;0)*ISNUMBER(G20),100*(G20/B20),"")</f>
        <v/>
      </c>
      <c r="H76" s="19" t="str">
        <f t="shared" ref="H76:H105" si="11">IF((B20&lt;&gt;0)*ISNUMBER(H20),100*(H20/B20),"")</f>
        <v/>
      </c>
      <c r="I76" s="19" t="str">
        <f t="shared" ref="I76:I105" si="12">IF((B20&lt;&gt;0)*ISNUMBER(I20),100*(I20/B20),"")</f>
        <v/>
      </c>
      <c r="J76" s="19" t="str">
        <f t="shared" ref="J76:J105" si="13">IF((B20&lt;&gt;0)*ISNUMBER(J20),100*(J20/B20),"")</f>
        <v/>
      </c>
      <c r="K76" s="17"/>
      <c r="L76" s="10"/>
      <c r="M76" s="10"/>
      <c r="N76" s="10"/>
      <c r="O76" s="10"/>
      <c r="P76" s="10"/>
      <c r="Q76" s="10"/>
      <c r="R76" s="10"/>
      <c r="T76" s="6"/>
      <c r="U76" s="7"/>
      <c r="V76" s="7"/>
      <c r="W76" s="7"/>
      <c r="X76" s="7"/>
      <c r="Y76" s="7"/>
      <c r="Z76" s="7"/>
      <c r="AA76" s="7"/>
      <c r="AB76" s="7"/>
      <c r="AC76" s="6"/>
    </row>
    <row r="77" spans="1:29" x14ac:dyDescent="0.2">
      <c r="A77" s="24">
        <v>12</v>
      </c>
      <c r="B77" s="19"/>
      <c r="C77" s="19"/>
      <c r="D77" s="19"/>
      <c r="E77" s="19"/>
      <c r="F77" s="19" t="str">
        <f t="shared" si="9"/>
        <v/>
      </c>
      <c r="G77" s="19" t="str">
        <f t="shared" si="10"/>
        <v/>
      </c>
      <c r="H77" s="19" t="str">
        <f t="shared" si="11"/>
        <v/>
      </c>
      <c r="I77" s="19" t="str">
        <f t="shared" si="12"/>
        <v/>
      </c>
      <c r="J77" s="19" t="str">
        <f t="shared" si="13"/>
        <v/>
      </c>
      <c r="K77" s="17"/>
      <c r="L77" s="10"/>
      <c r="M77" s="10"/>
      <c r="N77" s="10"/>
      <c r="O77" s="10"/>
      <c r="P77" s="10"/>
      <c r="Q77" s="10"/>
      <c r="R77" s="10"/>
      <c r="T77" s="6"/>
      <c r="U77" s="7"/>
      <c r="V77" s="7"/>
      <c r="W77" s="7"/>
      <c r="X77" s="7"/>
      <c r="Y77" s="7"/>
      <c r="Z77" s="7"/>
      <c r="AA77" s="7"/>
      <c r="AB77" s="7"/>
      <c r="AC77" s="6"/>
    </row>
    <row r="78" spans="1:29" x14ac:dyDescent="0.2">
      <c r="A78" s="24">
        <v>13</v>
      </c>
      <c r="B78" s="19" t="str">
        <f t="shared" ref="B78:B105" si="14">IF((B22&lt;&gt;0)*ISNUMBER(B22),100*(B22/B22),"")</f>
        <v/>
      </c>
      <c r="C78" s="19" t="str">
        <f t="shared" ref="C78:C105" si="15">IF((B22&lt;&gt;0)*ISNUMBER(C22),100*(C22/B22),"")</f>
        <v/>
      </c>
      <c r="D78" s="19" t="str">
        <f t="shared" ref="D78:D105" si="16">IF((B22&lt;&gt;0)*ISNUMBER(D22),100*(D22/B22),"")</f>
        <v/>
      </c>
      <c r="E78" s="19" t="str">
        <f t="shared" ref="E78:E105" si="17">IF((B22&lt;&gt;0)*ISNUMBER(E22),100*(E22/B22),"")</f>
        <v/>
      </c>
      <c r="F78" s="19" t="str">
        <f t="shared" si="9"/>
        <v/>
      </c>
      <c r="G78" s="19" t="str">
        <f t="shared" si="10"/>
        <v/>
      </c>
      <c r="H78" s="19" t="str">
        <f t="shared" si="11"/>
        <v/>
      </c>
      <c r="I78" s="19" t="str">
        <f t="shared" si="12"/>
        <v/>
      </c>
      <c r="J78" s="19" t="str">
        <f t="shared" si="13"/>
        <v/>
      </c>
      <c r="K78" s="17"/>
      <c r="L78" s="10"/>
      <c r="M78" s="10"/>
      <c r="N78" s="10"/>
      <c r="O78" s="10"/>
      <c r="P78" s="10"/>
      <c r="Q78" s="10"/>
      <c r="R78" s="10"/>
      <c r="T78" s="6"/>
      <c r="U78" s="7"/>
      <c r="V78" s="7"/>
      <c r="W78" s="7"/>
      <c r="X78" s="7"/>
      <c r="Y78" s="7"/>
      <c r="Z78" s="7"/>
      <c r="AA78" s="7"/>
      <c r="AB78" s="7"/>
      <c r="AC78" s="6"/>
    </row>
    <row r="79" spans="1:29" x14ac:dyDescent="0.2">
      <c r="A79" s="24">
        <v>14</v>
      </c>
      <c r="B79" s="19" t="str">
        <f t="shared" si="14"/>
        <v/>
      </c>
      <c r="C79" s="19" t="str">
        <f t="shared" si="15"/>
        <v/>
      </c>
      <c r="D79" s="19" t="str">
        <f t="shared" si="16"/>
        <v/>
      </c>
      <c r="E79" s="19" t="str">
        <f t="shared" si="17"/>
        <v/>
      </c>
      <c r="F79" s="19" t="str">
        <f t="shared" si="9"/>
        <v/>
      </c>
      <c r="G79" s="19" t="str">
        <f t="shared" si="10"/>
        <v/>
      </c>
      <c r="H79" s="19" t="str">
        <f t="shared" si="11"/>
        <v/>
      </c>
      <c r="I79" s="19" t="str">
        <f t="shared" si="12"/>
        <v/>
      </c>
      <c r="J79" s="19" t="str">
        <f t="shared" si="13"/>
        <v/>
      </c>
      <c r="K79" s="17"/>
      <c r="L79" s="10"/>
      <c r="M79" s="10"/>
      <c r="N79" s="10"/>
      <c r="O79" s="10"/>
      <c r="P79" s="10"/>
      <c r="Q79" s="10"/>
      <c r="R79" s="10"/>
      <c r="T79" s="6"/>
      <c r="U79" s="7"/>
      <c r="V79" s="7"/>
      <c r="W79" s="7"/>
      <c r="X79" s="7"/>
      <c r="Y79" s="7"/>
      <c r="Z79" s="7"/>
      <c r="AA79" s="7"/>
      <c r="AB79" s="7"/>
      <c r="AC79" s="6"/>
    </row>
    <row r="80" spans="1:29" x14ac:dyDescent="0.2">
      <c r="A80" s="24">
        <v>15</v>
      </c>
      <c r="B80" s="19" t="str">
        <f t="shared" si="14"/>
        <v/>
      </c>
      <c r="C80" s="19" t="str">
        <f t="shared" si="15"/>
        <v/>
      </c>
      <c r="D80" s="19" t="str">
        <f t="shared" si="16"/>
        <v/>
      </c>
      <c r="E80" s="19" t="str">
        <f t="shared" si="17"/>
        <v/>
      </c>
      <c r="F80" s="19" t="str">
        <f t="shared" si="9"/>
        <v/>
      </c>
      <c r="G80" s="19" t="str">
        <f t="shared" si="10"/>
        <v/>
      </c>
      <c r="H80" s="19" t="str">
        <f t="shared" si="11"/>
        <v/>
      </c>
      <c r="I80" s="19" t="str">
        <f t="shared" si="12"/>
        <v/>
      </c>
      <c r="J80" s="19" t="str">
        <f t="shared" si="13"/>
        <v/>
      </c>
      <c r="K80" s="17"/>
      <c r="L80" s="10"/>
      <c r="M80" s="10"/>
      <c r="N80" s="10"/>
      <c r="O80" s="10"/>
      <c r="P80" s="10"/>
      <c r="Q80" s="10"/>
      <c r="R80" s="10"/>
      <c r="T80" s="6"/>
      <c r="U80" s="7"/>
      <c r="V80" s="7"/>
      <c r="W80" s="7"/>
      <c r="X80" s="7"/>
      <c r="Y80" s="7"/>
      <c r="Z80" s="7"/>
      <c r="AA80" s="7"/>
      <c r="AB80" s="7"/>
      <c r="AC80" s="6"/>
    </row>
    <row r="81" spans="1:29" x14ac:dyDescent="0.2">
      <c r="A81" s="24">
        <v>16</v>
      </c>
      <c r="B81" s="19" t="str">
        <f t="shared" si="14"/>
        <v/>
      </c>
      <c r="C81" s="19" t="str">
        <f t="shared" si="15"/>
        <v/>
      </c>
      <c r="D81" s="19" t="str">
        <f t="shared" si="16"/>
        <v/>
      </c>
      <c r="E81" s="19" t="str">
        <f t="shared" si="17"/>
        <v/>
      </c>
      <c r="F81" s="19" t="str">
        <f t="shared" si="9"/>
        <v/>
      </c>
      <c r="G81" s="19" t="str">
        <f t="shared" si="10"/>
        <v/>
      </c>
      <c r="H81" s="19" t="str">
        <f t="shared" si="11"/>
        <v/>
      </c>
      <c r="I81" s="19" t="str">
        <f t="shared" si="12"/>
        <v/>
      </c>
      <c r="J81" s="19" t="str">
        <f t="shared" si="13"/>
        <v/>
      </c>
      <c r="K81" s="17"/>
      <c r="L81" s="10"/>
      <c r="M81" s="10"/>
      <c r="N81" s="10"/>
      <c r="O81" s="10"/>
      <c r="P81" s="10"/>
      <c r="Q81" s="10"/>
      <c r="R81" s="10"/>
      <c r="T81" s="6"/>
      <c r="U81" s="7"/>
      <c r="V81" s="7"/>
      <c r="W81" s="7"/>
      <c r="X81" s="7"/>
      <c r="Y81" s="7"/>
      <c r="Z81" s="7"/>
      <c r="AA81" s="7"/>
      <c r="AB81" s="7"/>
      <c r="AC81" s="6"/>
    </row>
    <row r="82" spans="1:29" x14ac:dyDescent="0.2">
      <c r="A82" s="24">
        <v>17</v>
      </c>
      <c r="B82" s="19" t="str">
        <f t="shared" si="14"/>
        <v/>
      </c>
      <c r="C82" s="19" t="str">
        <f t="shared" si="15"/>
        <v/>
      </c>
      <c r="D82" s="19" t="str">
        <f t="shared" si="16"/>
        <v/>
      </c>
      <c r="E82" s="19" t="str">
        <f t="shared" si="17"/>
        <v/>
      </c>
      <c r="F82" s="19" t="str">
        <f t="shared" si="9"/>
        <v/>
      </c>
      <c r="G82" s="19" t="str">
        <f t="shared" si="10"/>
        <v/>
      </c>
      <c r="H82" s="19" t="str">
        <f t="shared" si="11"/>
        <v/>
      </c>
      <c r="I82" s="19" t="str">
        <f t="shared" si="12"/>
        <v/>
      </c>
      <c r="J82" s="19" t="str">
        <f t="shared" si="13"/>
        <v/>
      </c>
      <c r="K82" s="17"/>
      <c r="L82" s="10"/>
      <c r="M82" s="10"/>
      <c r="N82" s="10"/>
      <c r="O82" s="10"/>
      <c r="P82" s="10"/>
      <c r="Q82" s="10"/>
      <c r="R82" s="10"/>
      <c r="T82" s="6"/>
      <c r="U82" s="7"/>
      <c r="V82" s="7"/>
      <c r="W82" s="7"/>
      <c r="X82" s="7"/>
      <c r="Y82" s="7"/>
      <c r="Z82" s="7"/>
      <c r="AA82" s="7"/>
      <c r="AB82" s="7"/>
      <c r="AC82" s="6"/>
    </row>
    <row r="83" spans="1:29" x14ac:dyDescent="0.2">
      <c r="A83" s="24">
        <v>18</v>
      </c>
      <c r="B83" s="19" t="str">
        <f t="shared" si="14"/>
        <v/>
      </c>
      <c r="C83" s="19" t="str">
        <f t="shared" si="15"/>
        <v/>
      </c>
      <c r="D83" s="19" t="str">
        <f t="shared" si="16"/>
        <v/>
      </c>
      <c r="E83" s="19" t="str">
        <f t="shared" si="17"/>
        <v/>
      </c>
      <c r="F83" s="19" t="str">
        <f t="shared" si="9"/>
        <v/>
      </c>
      <c r="G83" s="19" t="str">
        <f t="shared" si="10"/>
        <v/>
      </c>
      <c r="H83" s="19" t="str">
        <f t="shared" si="11"/>
        <v/>
      </c>
      <c r="I83" s="19" t="str">
        <f t="shared" si="12"/>
        <v/>
      </c>
      <c r="J83" s="19" t="str">
        <f t="shared" si="13"/>
        <v/>
      </c>
      <c r="K83" s="17"/>
      <c r="L83" s="10"/>
      <c r="M83" s="10"/>
      <c r="N83" s="10"/>
      <c r="O83" s="10"/>
      <c r="P83" s="10"/>
      <c r="Q83" s="10"/>
      <c r="R83" s="10"/>
      <c r="T83" s="6"/>
      <c r="U83" s="7"/>
      <c r="V83" s="7"/>
      <c r="W83" s="7"/>
      <c r="X83" s="7"/>
      <c r="Y83" s="7"/>
      <c r="Z83" s="7"/>
      <c r="AA83" s="7"/>
      <c r="AB83" s="7"/>
      <c r="AC83" s="6"/>
    </row>
    <row r="84" spans="1:29" x14ac:dyDescent="0.2">
      <c r="A84" s="24">
        <v>19</v>
      </c>
      <c r="B84" s="19" t="str">
        <f t="shared" si="14"/>
        <v/>
      </c>
      <c r="C84" s="19" t="str">
        <f t="shared" si="15"/>
        <v/>
      </c>
      <c r="D84" s="19" t="str">
        <f t="shared" si="16"/>
        <v/>
      </c>
      <c r="E84" s="19" t="str">
        <f t="shared" si="17"/>
        <v/>
      </c>
      <c r="F84" s="19" t="str">
        <f t="shared" si="9"/>
        <v/>
      </c>
      <c r="G84" s="19" t="str">
        <f t="shared" si="10"/>
        <v/>
      </c>
      <c r="H84" s="19" t="str">
        <f t="shared" si="11"/>
        <v/>
      </c>
      <c r="I84" s="19" t="str">
        <f t="shared" si="12"/>
        <v/>
      </c>
      <c r="J84" s="19" t="str">
        <f t="shared" si="13"/>
        <v/>
      </c>
      <c r="K84" s="17"/>
      <c r="L84" s="10"/>
      <c r="M84" s="10"/>
      <c r="N84" s="10"/>
      <c r="O84" s="10"/>
      <c r="P84" s="10"/>
      <c r="Q84" s="10"/>
      <c r="R84" s="10"/>
      <c r="T84" s="6"/>
      <c r="U84" s="7"/>
      <c r="V84" s="7"/>
      <c r="W84" s="7"/>
      <c r="X84" s="7"/>
      <c r="Y84" s="7"/>
      <c r="Z84" s="7"/>
      <c r="AA84" s="7"/>
      <c r="AB84" s="7"/>
      <c r="AC84" s="6"/>
    </row>
    <row r="85" spans="1:29" x14ac:dyDescent="0.2">
      <c r="A85" s="24">
        <v>20</v>
      </c>
      <c r="B85" s="19" t="str">
        <f t="shared" si="14"/>
        <v/>
      </c>
      <c r="C85" s="19" t="str">
        <f t="shared" si="15"/>
        <v/>
      </c>
      <c r="D85" s="19" t="str">
        <f t="shared" si="16"/>
        <v/>
      </c>
      <c r="E85" s="19" t="str">
        <f t="shared" si="17"/>
        <v/>
      </c>
      <c r="F85" s="19" t="str">
        <f t="shared" si="9"/>
        <v/>
      </c>
      <c r="G85" s="19" t="str">
        <f t="shared" si="10"/>
        <v/>
      </c>
      <c r="H85" s="19" t="str">
        <f t="shared" si="11"/>
        <v/>
      </c>
      <c r="I85" s="19" t="str">
        <f t="shared" si="12"/>
        <v/>
      </c>
      <c r="J85" s="19" t="str">
        <f t="shared" si="13"/>
        <v/>
      </c>
      <c r="K85" s="17"/>
      <c r="L85" s="10"/>
      <c r="M85" s="10"/>
      <c r="N85" s="10"/>
      <c r="O85" s="10"/>
      <c r="P85" s="10"/>
      <c r="Q85" s="10"/>
      <c r="R85" s="10"/>
      <c r="T85" s="6"/>
      <c r="U85" s="7"/>
      <c r="V85" s="7"/>
      <c r="W85" s="7"/>
      <c r="X85" s="7"/>
      <c r="Y85" s="7"/>
      <c r="Z85" s="7"/>
      <c r="AA85" s="7"/>
      <c r="AB85" s="7"/>
      <c r="AC85" s="6"/>
    </row>
    <row r="86" spans="1:29" x14ac:dyDescent="0.2">
      <c r="A86" s="24">
        <v>21</v>
      </c>
      <c r="B86" s="19" t="str">
        <f t="shared" si="14"/>
        <v/>
      </c>
      <c r="C86" s="19" t="str">
        <f t="shared" si="15"/>
        <v/>
      </c>
      <c r="D86" s="19" t="str">
        <f t="shared" si="16"/>
        <v/>
      </c>
      <c r="E86" s="19" t="str">
        <f t="shared" si="17"/>
        <v/>
      </c>
      <c r="F86" s="19" t="str">
        <f t="shared" si="9"/>
        <v/>
      </c>
      <c r="G86" s="19" t="str">
        <f t="shared" si="10"/>
        <v/>
      </c>
      <c r="H86" s="19" t="str">
        <f t="shared" si="11"/>
        <v/>
      </c>
      <c r="I86" s="19" t="str">
        <f t="shared" si="12"/>
        <v/>
      </c>
      <c r="J86" s="19" t="str">
        <f t="shared" si="13"/>
        <v/>
      </c>
      <c r="K86" s="17"/>
      <c r="L86" s="10"/>
      <c r="M86" s="10"/>
      <c r="N86" s="10"/>
      <c r="O86" s="10"/>
      <c r="P86" s="10"/>
      <c r="Q86" s="10"/>
      <c r="R86" s="10"/>
      <c r="T86" s="6"/>
      <c r="U86" s="7"/>
      <c r="V86" s="7"/>
      <c r="W86" s="7"/>
      <c r="X86" s="7"/>
      <c r="Y86" s="7"/>
      <c r="Z86" s="7"/>
      <c r="AA86" s="7"/>
      <c r="AB86" s="7"/>
      <c r="AC86" s="6"/>
    </row>
    <row r="87" spans="1:29" x14ac:dyDescent="0.2">
      <c r="A87" s="24">
        <v>22</v>
      </c>
      <c r="B87" s="19" t="str">
        <f t="shared" si="14"/>
        <v/>
      </c>
      <c r="C87" s="19" t="str">
        <f t="shared" si="15"/>
        <v/>
      </c>
      <c r="D87" s="19" t="str">
        <f t="shared" si="16"/>
        <v/>
      </c>
      <c r="E87" s="19" t="str">
        <f t="shared" si="17"/>
        <v/>
      </c>
      <c r="F87" s="19" t="str">
        <f t="shared" si="9"/>
        <v/>
      </c>
      <c r="G87" s="19" t="str">
        <f t="shared" si="10"/>
        <v/>
      </c>
      <c r="H87" s="19" t="str">
        <f t="shared" si="11"/>
        <v/>
      </c>
      <c r="I87" s="19" t="str">
        <f t="shared" si="12"/>
        <v/>
      </c>
      <c r="J87" s="19" t="str">
        <f t="shared" si="13"/>
        <v/>
      </c>
      <c r="K87" s="17"/>
      <c r="L87" s="10"/>
      <c r="M87" s="10"/>
      <c r="N87" s="10"/>
      <c r="O87" s="10"/>
      <c r="P87" s="10"/>
      <c r="Q87" s="10"/>
      <c r="R87" s="10"/>
      <c r="T87" s="6"/>
      <c r="U87" s="7"/>
      <c r="V87" s="7"/>
      <c r="W87" s="7"/>
      <c r="X87" s="7"/>
      <c r="Y87" s="7"/>
      <c r="Z87" s="7"/>
      <c r="AA87" s="7"/>
      <c r="AB87" s="7"/>
      <c r="AC87" s="6"/>
    </row>
    <row r="88" spans="1:29" x14ac:dyDescent="0.2">
      <c r="A88" s="24">
        <v>23</v>
      </c>
      <c r="B88" s="19" t="str">
        <f t="shared" si="14"/>
        <v/>
      </c>
      <c r="C88" s="19" t="str">
        <f t="shared" si="15"/>
        <v/>
      </c>
      <c r="D88" s="19" t="str">
        <f t="shared" si="16"/>
        <v/>
      </c>
      <c r="E88" s="19" t="str">
        <f t="shared" si="17"/>
        <v/>
      </c>
      <c r="F88" s="19" t="str">
        <f t="shared" si="9"/>
        <v/>
      </c>
      <c r="G88" s="19" t="str">
        <f t="shared" si="10"/>
        <v/>
      </c>
      <c r="H88" s="19" t="str">
        <f t="shared" si="11"/>
        <v/>
      </c>
      <c r="I88" s="19" t="str">
        <f t="shared" si="12"/>
        <v/>
      </c>
      <c r="J88" s="19" t="str">
        <f t="shared" si="13"/>
        <v/>
      </c>
      <c r="K88" s="17"/>
      <c r="L88" s="10"/>
      <c r="M88" s="10"/>
      <c r="N88" s="10"/>
      <c r="O88" s="10"/>
      <c r="P88" s="10"/>
      <c r="Q88" s="10"/>
      <c r="R88" s="10"/>
      <c r="T88" s="6"/>
      <c r="U88" s="7"/>
      <c r="V88" s="7"/>
      <c r="W88" s="7"/>
      <c r="X88" s="7"/>
      <c r="Y88" s="7"/>
      <c r="Z88" s="7"/>
      <c r="AA88" s="7"/>
      <c r="AB88" s="7"/>
      <c r="AC88" s="6"/>
    </row>
    <row r="89" spans="1:29" x14ac:dyDescent="0.2">
      <c r="A89" s="24">
        <v>24</v>
      </c>
      <c r="B89" s="19" t="str">
        <f t="shared" si="14"/>
        <v/>
      </c>
      <c r="C89" s="19" t="str">
        <f t="shared" si="15"/>
        <v/>
      </c>
      <c r="D89" s="19" t="str">
        <f t="shared" si="16"/>
        <v/>
      </c>
      <c r="E89" s="19" t="str">
        <f t="shared" si="17"/>
        <v/>
      </c>
      <c r="F89" s="19" t="str">
        <f t="shared" si="9"/>
        <v/>
      </c>
      <c r="G89" s="19" t="str">
        <f t="shared" si="10"/>
        <v/>
      </c>
      <c r="H89" s="19" t="str">
        <f t="shared" si="11"/>
        <v/>
      </c>
      <c r="I89" s="19" t="str">
        <f t="shared" si="12"/>
        <v/>
      </c>
      <c r="J89" s="19" t="str">
        <f t="shared" si="13"/>
        <v/>
      </c>
      <c r="K89" s="17"/>
      <c r="L89" s="10"/>
      <c r="M89" s="10"/>
      <c r="N89" s="10"/>
      <c r="O89" s="10"/>
      <c r="P89" s="10"/>
      <c r="Q89" s="10"/>
      <c r="R89" s="10"/>
      <c r="T89" s="6"/>
      <c r="U89" s="7"/>
      <c r="V89" s="7"/>
      <c r="W89" s="7"/>
      <c r="X89" s="7"/>
      <c r="Y89" s="7"/>
      <c r="Z89" s="7"/>
      <c r="AA89" s="7"/>
      <c r="AB89" s="7"/>
      <c r="AC89" s="6"/>
    </row>
    <row r="90" spans="1:29" x14ac:dyDescent="0.2">
      <c r="A90" s="24">
        <v>25</v>
      </c>
      <c r="B90" s="19" t="str">
        <f t="shared" si="14"/>
        <v/>
      </c>
      <c r="C90" s="19" t="str">
        <f t="shared" si="15"/>
        <v/>
      </c>
      <c r="D90" s="19" t="str">
        <f t="shared" si="16"/>
        <v/>
      </c>
      <c r="E90" s="19" t="str">
        <f t="shared" si="17"/>
        <v/>
      </c>
      <c r="F90" s="19" t="str">
        <f t="shared" si="9"/>
        <v/>
      </c>
      <c r="G90" s="19" t="str">
        <f t="shared" si="10"/>
        <v/>
      </c>
      <c r="H90" s="19" t="str">
        <f t="shared" si="11"/>
        <v/>
      </c>
      <c r="I90" s="19" t="str">
        <f t="shared" si="12"/>
        <v/>
      </c>
      <c r="J90" s="19" t="str">
        <f t="shared" si="13"/>
        <v/>
      </c>
      <c r="K90" s="17"/>
      <c r="L90" s="10"/>
      <c r="M90" s="10"/>
      <c r="N90" s="10"/>
      <c r="O90" s="10"/>
      <c r="P90" s="10"/>
      <c r="Q90" s="10"/>
      <c r="R90" s="10"/>
      <c r="T90" s="6"/>
      <c r="U90" s="7"/>
      <c r="V90" s="7"/>
      <c r="W90" s="7"/>
      <c r="X90" s="7"/>
      <c r="Y90" s="7"/>
      <c r="Z90" s="7"/>
      <c r="AA90" s="7"/>
      <c r="AB90" s="7"/>
      <c r="AC90" s="6"/>
    </row>
    <row r="91" spans="1:29" x14ac:dyDescent="0.2">
      <c r="A91" s="24">
        <v>26</v>
      </c>
      <c r="B91" s="19" t="str">
        <f t="shared" si="14"/>
        <v/>
      </c>
      <c r="C91" s="19" t="str">
        <f t="shared" si="15"/>
        <v/>
      </c>
      <c r="D91" s="19" t="str">
        <f t="shared" si="16"/>
        <v/>
      </c>
      <c r="E91" s="19" t="str">
        <f t="shared" si="17"/>
        <v/>
      </c>
      <c r="F91" s="19" t="str">
        <f t="shared" si="9"/>
        <v/>
      </c>
      <c r="G91" s="19" t="str">
        <f t="shared" si="10"/>
        <v/>
      </c>
      <c r="H91" s="19" t="str">
        <f t="shared" si="11"/>
        <v/>
      </c>
      <c r="I91" s="19" t="str">
        <f t="shared" si="12"/>
        <v/>
      </c>
      <c r="J91" s="19" t="str">
        <f t="shared" si="13"/>
        <v/>
      </c>
      <c r="K91" s="17"/>
      <c r="L91" s="10"/>
      <c r="M91" s="10"/>
      <c r="N91" s="10"/>
      <c r="O91" s="10"/>
      <c r="P91" s="10"/>
      <c r="Q91" s="10"/>
      <c r="R91" s="10"/>
      <c r="T91" s="6"/>
      <c r="U91" s="7"/>
      <c r="V91" s="7"/>
      <c r="W91" s="7"/>
      <c r="X91" s="7"/>
      <c r="Y91" s="7"/>
      <c r="Z91" s="7"/>
      <c r="AA91" s="7"/>
      <c r="AB91" s="7"/>
      <c r="AC91" s="6"/>
    </row>
    <row r="92" spans="1:29" x14ac:dyDescent="0.2">
      <c r="A92" s="24">
        <v>27</v>
      </c>
      <c r="B92" s="19" t="str">
        <f t="shared" si="14"/>
        <v/>
      </c>
      <c r="C92" s="19" t="str">
        <f t="shared" si="15"/>
        <v/>
      </c>
      <c r="D92" s="19" t="str">
        <f t="shared" si="16"/>
        <v/>
      </c>
      <c r="E92" s="19" t="str">
        <f t="shared" si="17"/>
        <v/>
      </c>
      <c r="F92" s="19" t="str">
        <f t="shared" si="9"/>
        <v/>
      </c>
      <c r="G92" s="19" t="str">
        <f t="shared" si="10"/>
        <v/>
      </c>
      <c r="H92" s="19" t="str">
        <f t="shared" si="11"/>
        <v/>
      </c>
      <c r="I92" s="19" t="str">
        <f t="shared" si="12"/>
        <v/>
      </c>
      <c r="J92" s="19" t="str">
        <f t="shared" si="13"/>
        <v/>
      </c>
      <c r="K92" s="17"/>
      <c r="L92" s="10"/>
      <c r="M92" s="10"/>
      <c r="N92" s="10"/>
      <c r="O92" s="10"/>
      <c r="P92" s="10"/>
      <c r="Q92" s="10"/>
      <c r="R92" s="10"/>
      <c r="T92" s="6"/>
      <c r="U92" s="7"/>
      <c r="V92" s="7"/>
      <c r="W92" s="7"/>
      <c r="X92" s="7"/>
      <c r="Y92" s="7"/>
      <c r="Z92" s="7"/>
      <c r="AA92" s="7"/>
      <c r="AB92" s="7"/>
      <c r="AC92" s="6"/>
    </row>
    <row r="93" spans="1:29" x14ac:dyDescent="0.2">
      <c r="A93" s="24">
        <v>28</v>
      </c>
      <c r="B93" s="19" t="str">
        <f t="shared" si="14"/>
        <v/>
      </c>
      <c r="C93" s="19" t="str">
        <f t="shared" si="15"/>
        <v/>
      </c>
      <c r="D93" s="19" t="str">
        <f t="shared" si="16"/>
        <v/>
      </c>
      <c r="E93" s="19" t="str">
        <f t="shared" si="17"/>
        <v/>
      </c>
      <c r="F93" s="19" t="str">
        <f t="shared" si="9"/>
        <v/>
      </c>
      <c r="G93" s="19" t="str">
        <f t="shared" si="10"/>
        <v/>
      </c>
      <c r="H93" s="19" t="str">
        <f t="shared" si="11"/>
        <v/>
      </c>
      <c r="I93" s="19" t="str">
        <f t="shared" si="12"/>
        <v/>
      </c>
      <c r="J93" s="19" t="str">
        <f t="shared" si="13"/>
        <v/>
      </c>
      <c r="K93" s="17"/>
      <c r="L93" s="10"/>
      <c r="M93" s="10"/>
      <c r="N93" s="10"/>
      <c r="O93" s="10"/>
      <c r="P93" s="10"/>
      <c r="Q93" s="10"/>
      <c r="R93" s="10"/>
      <c r="T93" s="6"/>
      <c r="U93" s="7"/>
      <c r="V93" s="7"/>
      <c r="W93" s="7"/>
      <c r="X93" s="7"/>
      <c r="Y93" s="7"/>
      <c r="Z93" s="7"/>
      <c r="AA93" s="7"/>
      <c r="AB93" s="7"/>
      <c r="AC93" s="6"/>
    </row>
    <row r="94" spans="1:29" x14ac:dyDescent="0.2">
      <c r="A94" s="24">
        <v>29</v>
      </c>
      <c r="B94" s="19" t="str">
        <f t="shared" si="14"/>
        <v/>
      </c>
      <c r="C94" s="19" t="str">
        <f t="shared" si="15"/>
        <v/>
      </c>
      <c r="D94" s="19" t="str">
        <f t="shared" si="16"/>
        <v/>
      </c>
      <c r="E94" s="19" t="str">
        <f t="shared" si="17"/>
        <v/>
      </c>
      <c r="F94" s="19" t="str">
        <f t="shared" si="9"/>
        <v/>
      </c>
      <c r="G94" s="19" t="str">
        <f t="shared" si="10"/>
        <v/>
      </c>
      <c r="H94" s="19" t="str">
        <f t="shared" si="11"/>
        <v/>
      </c>
      <c r="I94" s="19" t="str">
        <f t="shared" si="12"/>
        <v/>
      </c>
      <c r="J94" s="19" t="str">
        <f t="shared" si="13"/>
        <v/>
      </c>
      <c r="K94" s="17"/>
      <c r="L94" s="10"/>
      <c r="M94" s="10"/>
      <c r="N94" s="10"/>
      <c r="O94" s="10"/>
      <c r="P94" s="10"/>
      <c r="Q94" s="10"/>
      <c r="R94" s="10"/>
      <c r="T94" s="6"/>
      <c r="U94" s="7"/>
      <c r="V94" s="7"/>
      <c r="W94" s="7"/>
      <c r="X94" s="7"/>
      <c r="Y94" s="7"/>
      <c r="Z94" s="7"/>
      <c r="AA94" s="7"/>
      <c r="AB94" s="7"/>
      <c r="AC94" s="6"/>
    </row>
    <row r="95" spans="1:29" x14ac:dyDescent="0.2">
      <c r="A95" s="24">
        <v>30</v>
      </c>
      <c r="B95" s="19" t="str">
        <f t="shared" si="14"/>
        <v/>
      </c>
      <c r="C95" s="19" t="str">
        <f t="shared" si="15"/>
        <v/>
      </c>
      <c r="D95" s="19" t="str">
        <f t="shared" si="16"/>
        <v/>
      </c>
      <c r="E95" s="19" t="str">
        <f t="shared" si="17"/>
        <v/>
      </c>
      <c r="F95" s="19" t="str">
        <f t="shared" si="9"/>
        <v/>
      </c>
      <c r="G95" s="19" t="str">
        <f t="shared" si="10"/>
        <v/>
      </c>
      <c r="H95" s="19" t="str">
        <f t="shared" si="11"/>
        <v/>
      </c>
      <c r="I95" s="19" t="str">
        <f t="shared" si="12"/>
        <v/>
      </c>
      <c r="J95" s="19" t="str">
        <f t="shared" si="13"/>
        <v/>
      </c>
      <c r="K95" s="17"/>
      <c r="L95" s="10"/>
      <c r="M95" s="10"/>
      <c r="N95" s="10"/>
      <c r="O95" s="10"/>
      <c r="P95" s="10"/>
      <c r="Q95" s="10"/>
      <c r="R95" s="10"/>
      <c r="T95" s="6"/>
      <c r="U95" s="7"/>
      <c r="V95" s="7"/>
      <c r="W95" s="7"/>
      <c r="X95" s="7"/>
      <c r="Y95" s="7"/>
      <c r="Z95" s="7"/>
      <c r="AA95" s="7"/>
      <c r="AB95" s="7"/>
      <c r="AC95" s="6"/>
    </row>
    <row r="96" spans="1:29" x14ac:dyDescent="0.2">
      <c r="A96" s="24">
        <v>31</v>
      </c>
      <c r="B96" s="19" t="str">
        <f t="shared" si="14"/>
        <v/>
      </c>
      <c r="C96" s="19" t="str">
        <f t="shared" si="15"/>
        <v/>
      </c>
      <c r="D96" s="19" t="str">
        <f t="shared" si="16"/>
        <v/>
      </c>
      <c r="E96" s="19" t="str">
        <f t="shared" si="17"/>
        <v/>
      </c>
      <c r="F96" s="19" t="str">
        <f t="shared" si="9"/>
        <v/>
      </c>
      <c r="G96" s="19" t="str">
        <f t="shared" si="10"/>
        <v/>
      </c>
      <c r="H96" s="19" t="str">
        <f t="shared" si="11"/>
        <v/>
      </c>
      <c r="I96" s="19" t="str">
        <f t="shared" si="12"/>
        <v/>
      </c>
      <c r="J96" s="19" t="str">
        <f t="shared" si="13"/>
        <v/>
      </c>
      <c r="K96" s="17"/>
      <c r="L96" s="10"/>
      <c r="M96" s="10"/>
      <c r="N96" s="10"/>
      <c r="O96" s="10"/>
      <c r="P96" s="10"/>
      <c r="Q96" s="10"/>
      <c r="R96" s="10"/>
      <c r="T96" s="6"/>
      <c r="U96" s="7"/>
      <c r="V96" s="7"/>
      <c r="W96" s="7"/>
      <c r="X96" s="7"/>
      <c r="Y96" s="7"/>
      <c r="Z96" s="7"/>
      <c r="AA96" s="7"/>
      <c r="AB96" s="7"/>
      <c r="AC96" s="6"/>
    </row>
    <row r="97" spans="1:29" x14ac:dyDescent="0.2">
      <c r="A97" s="24">
        <v>32</v>
      </c>
      <c r="B97" s="19" t="str">
        <f t="shared" si="14"/>
        <v/>
      </c>
      <c r="C97" s="19" t="str">
        <f t="shared" si="15"/>
        <v/>
      </c>
      <c r="D97" s="19" t="str">
        <f t="shared" si="16"/>
        <v/>
      </c>
      <c r="E97" s="19" t="str">
        <f t="shared" si="17"/>
        <v/>
      </c>
      <c r="F97" s="19" t="str">
        <f t="shared" si="9"/>
        <v/>
      </c>
      <c r="G97" s="19" t="str">
        <f t="shared" si="10"/>
        <v/>
      </c>
      <c r="H97" s="19" t="str">
        <f t="shared" si="11"/>
        <v/>
      </c>
      <c r="I97" s="19" t="str">
        <f t="shared" si="12"/>
        <v/>
      </c>
      <c r="J97" s="19" t="str">
        <f t="shared" si="13"/>
        <v/>
      </c>
      <c r="K97" s="17"/>
      <c r="L97" s="10"/>
      <c r="M97" s="10"/>
      <c r="N97" s="10"/>
      <c r="O97" s="10"/>
      <c r="P97" s="10"/>
      <c r="Q97" s="10"/>
      <c r="R97" s="10"/>
      <c r="T97" s="6"/>
      <c r="U97" s="7"/>
      <c r="V97" s="7"/>
      <c r="W97" s="7"/>
      <c r="X97" s="7"/>
      <c r="Y97" s="7"/>
      <c r="Z97" s="7"/>
      <c r="AA97" s="7"/>
      <c r="AB97" s="7"/>
      <c r="AC97" s="6"/>
    </row>
    <row r="98" spans="1:29" x14ac:dyDescent="0.2">
      <c r="A98" s="24">
        <v>33</v>
      </c>
      <c r="B98" s="19" t="str">
        <f t="shared" si="14"/>
        <v/>
      </c>
      <c r="C98" s="19" t="str">
        <f t="shared" si="15"/>
        <v/>
      </c>
      <c r="D98" s="19" t="str">
        <f t="shared" si="16"/>
        <v/>
      </c>
      <c r="E98" s="19" t="str">
        <f t="shared" si="17"/>
        <v/>
      </c>
      <c r="F98" s="19" t="str">
        <f t="shared" si="9"/>
        <v/>
      </c>
      <c r="G98" s="19" t="str">
        <f t="shared" si="10"/>
        <v/>
      </c>
      <c r="H98" s="19" t="str">
        <f t="shared" si="11"/>
        <v/>
      </c>
      <c r="I98" s="19" t="str">
        <f t="shared" si="12"/>
        <v/>
      </c>
      <c r="J98" s="19" t="str">
        <f t="shared" si="13"/>
        <v/>
      </c>
      <c r="K98" s="17"/>
      <c r="L98" s="10"/>
      <c r="M98" s="10"/>
      <c r="N98" s="10"/>
      <c r="O98" s="10"/>
      <c r="P98" s="10"/>
      <c r="Q98" s="10"/>
      <c r="R98" s="10"/>
      <c r="T98" s="6"/>
      <c r="U98" s="7"/>
      <c r="V98" s="7"/>
      <c r="W98" s="7"/>
      <c r="X98" s="7"/>
      <c r="Y98" s="7"/>
      <c r="Z98" s="7"/>
      <c r="AA98" s="7"/>
      <c r="AB98" s="7"/>
      <c r="AC98" s="6"/>
    </row>
    <row r="99" spans="1:29" x14ac:dyDescent="0.2">
      <c r="A99" s="24">
        <v>34</v>
      </c>
      <c r="B99" s="19" t="str">
        <f t="shared" si="14"/>
        <v/>
      </c>
      <c r="C99" s="19" t="str">
        <f t="shared" si="15"/>
        <v/>
      </c>
      <c r="D99" s="19" t="str">
        <f t="shared" si="16"/>
        <v/>
      </c>
      <c r="E99" s="19" t="str">
        <f t="shared" si="17"/>
        <v/>
      </c>
      <c r="F99" s="19" t="str">
        <f t="shared" si="9"/>
        <v/>
      </c>
      <c r="G99" s="19" t="str">
        <f t="shared" si="10"/>
        <v/>
      </c>
      <c r="H99" s="19" t="str">
        <f t="shared" si="11"/>
        <v/>
      </c>
      <c r="I99" s="19" t="str">
        <f t="shared" si="12"/>
        <v/>
      </c>
      <c r="J99" s="19" t="str">
        <f t="shared" si="13"/>
        <v/>
      </c>
      <c r="K99" s="17"/>
      <c r="L99" s="10"/>
      <c r="M99" s="10"/>
      <c r="N99" s="10"/>
      <c r="O99" s="10"/>
      <c r="P99" s="10"/>
      <c r="Q99" s="10"/>
      <c r="R99" s="10"/>
      <c r="T99" s="6"/>
      <c r="U99" s="7"/>
      <c r="V99" s="7"/>
      <c r="W99" s="7"/>
      <c r="X99" s="7"/>
      <c r="Y99" s="7"/>
      <c r="Z99" s="7"/>
      <c r="AA99" s="7"/>
      <c r="AB99" s="7"/>
      <c r="AC99" s="6"/>
    </row>
    <row r="100" spans="1:29" ht="13.5" customHeight="1" x14ac:dyDescent="0.2">
      <c r="A100" s="24">
        <v>35</v>
      </c>
      <c r="B100" s="19" t="str">
        <f t="shared" si="14"/>
        <v/>
      </c>
      <c r="C100" s="19" t="str">
        <f t="shared" si="15"/>
        <v/>
      </c>
      <c r="D100" s="19" t="str">
        <f t="shared" si="16"/>
        <v/>
      </c>
      <c r="E100" s="19" t="str">
        <f t="shared" si="17"/>
        <v/>
      </c>
      <c r="F100" s="19" t="str">
        <f t="shared" si="9"/>
        <v/>
      </c>
      <c r="G100" s="19" t="str">
        <f t="shared" si="10"/>
        <v/>
      </c>
      <c r="H100" s="19" t="str">
        <f t="shared" si="11"/>
        <v/>
      </c>
      <c r="I100" s="19" t="str">
        <f t="shared" si="12"/>
        <v/>
      </c>
      <c r="J100" s="19" t="str">
        <f t="shared" si="13"/>
        <v/>
      </c>
      <c r="K100" s="36"/>
      <c r="L100" s="37"/>
      <c r="M100" s="37"/>
      <c r="N100" s="37"/>
      <c r="O100" s="37"/>
      <c r="P100" s="37"/>
      <c r="Q100" s="37"/>
      <c r="R100" s="37"/>
      <c r="T100" s="6"/>
      <c r="U100" s="7"/>
      <c r="V100" s="7"/>
      <c r="W100" s="7"/>
      <c r="X100" s="7"/>
      <c r="Y100" s="7"/>
      <c r="Z100" s="7"/>
      <c r="AA100" s="7"/>
      <c r="AB100" s="7"/>
      <c r="AC100" s="6"/>
    </row>
    <row r="101" spans="1:29" x14ac:dyDescent="0.2">
      <c r="A101" s="24">
        <v>36</v>
      </c>
      <c r="B101" s="19" t="str">
        <f t="shared" si="14"/>
        <v/>
      </c>
      <c r="C101" s="19" t="str">
        <f t="shared" si="15"/>
        <v/>
      </c>
      <c r="D101" s="19" t="str">
        <f t="shared" si="16"/>
        <v/>
      </c>
      <c r="E101" s="19" t="str">
        <f t="shared" si="17"/>
        <v/>
      </c>
      <c r="F101" s="19" t="str">
        <f t="shared" si="9"/>
        <v/>
      </c>
      <c r="G101" s="19" t="str">
        <f t="shared" si="10"/>
        <v/>
      </c>
      <c r="H101" s="19" t="str">
        <f t="shared" si="11"/>
        <v/>
      </c>
      <c r="I101" s="19" t="str">
        <f t="shared" si="12"/>
        <v/>
      </c>
      <c r="J101" s="19" t="str">
        <f t="shared" si="13"/>
        <v/>
      </c>
      <c r="K101" s="38"/>
      <c r="L101" s="37"/>
      <c r="M101" s="37"/>
      <c r="N101" s="37"/>
      <c r="O101" s="37"/>
      <c r="P101" s="37"/>
      <c r="Q101" s="37"/>
      <c r="R101" s="37"/>
      <c r="T101" s="6"/>
      <c r="U101" s="7"/>
      <c r="V101" s="7"/>
      <c r="W101" s="7"/>
      <c r="X101" s="7"/>
      <c r="Y101" s="7"/>
      <c r="Z101" s="7"/>
      <c r="AA101" s="7"/>
      <c r="AB101" s="7"/>
      <c r="AC101" s="6"/>
    </row>
    <row r="102" spans="1:29" x14ac:dyDescent="0.2">
      <c r="A102" s="24">
        <v>37</v>
      </c>
      <c r="B102" s="19" t="str">
        <f t="shared" si="14"/>
        <v/>
      </c>
      <c r="C102" s="19" t="str">
        <f t="shared" si="15"/>
        <v/>
      </c>
      <c r="D102" s="19" t="str">
        <f t="shared" si="16"/>
        <v/>
      </c>
      <c r="E102" s="19" t="str">
        <f t="shared" si="17"/>
        <v/>
      </c>
      <c r="F102" s="19" t="str">
        <f t="shared" si="9"/>
        <v/>
      </c>
      <c r="G102" s="19" t="str">
        <f t="shared" si="10"/>
        <v/>
      </c>
      <c r="H102" s="19" t="str">
        <f t="shared" si="11"/>
        <v/>
      </c>
      <c r="I102" s="19" t="str">
        <f t="shared" si="12"/>
        <v/>
      </c>
      <c r="J102" s="19" t="str">
        <f t="shared" si="13"/>
        <v/>
      </c>
      <c r="K102" s="38"/>
      <c r="L102" s="37"/>
      <c r="M102" s="37"/>
      <c r="N102" s="37"/>
      <c r="O102" s="37"/>
      <c r="P102" s="37"/>
      <c r="Q102" s="37"/>
      <c r="R102" s="37"/>
      <c r="T102" s="6"/>
      <c r="U102" s="7"/>
      <c r="V102" s="7"/>
      <c r="W102" s="7"/>
      <c r="X102" s="7"/>
      <c r="Y102" s="7"/>
      <c r="Z102" s="7"/>
      <c r="AA102" s="7"/>
      <c r="AB102" s="7"/>
      <c r="AC102" s="6"/>
    </row>
    <row r="103" spans="1:29" x14ac:dyDescent="0.2">
      <c r="A103" s="24">
        <v>38</v>
      </c>
      <c r="B103" s="19" t="str">
        <f t="shared" si="14"/>
        <v/>
      </c>
      <c r="C103" s="19" t="str">
        <f t="shared" si="15"/>
        <v/>
      </c>
      <c r="D103" s="19" t="str">
        <f t="shared" si="16"/>
        <v/>
      </c>
      <c r="E103" s="19" t="str">
        <f t="shared" si="17"/>
        <v/>
      </c>
      <c r="F103" s="19" t="str">
        <f t="shared" si="9"/>
        <v/>
      </c>
      <c r="G103" s="19" t="str">
        <f t="shared" si="10"/>
        <v/>
      </c>
      <c r="H103" s="19" t="str">
        <f t="shared" si="11"/>
        <v/>
      </c>
      <c r="I103" s="19" t="str">
        <f t="shared" si="12"/>
        <v/>
      </c>
      <c r="J103" s="19" t="str">
        <f t="shared" si="13"/>
        <v/>
      </c>
      <c r="K103" s="38"/>
      <c r="L103" s="37"/>
      <c r="M103" s="37"/>
      <c r="N103" s="37"/>
      <c r="O103" s="37"/>
      <c r="P103" s="37"/>
      <c r="Q103" s="37"/>
      <c r="R103" s="37"/>
      <c r="T103" s="6"/>
      <c r="U103" s="7"/>
      <c r="V103" s="7"/>
      <c r="W103" s="7"/>
      <c r="X103" s="7"/>
      <c r="Y103" s="7"/>
      <c r="Z103" s="7"/>
      <c r="AA103" s="7"/>
      <c r="AB103" s="7"/>
      <c r="AC103" s="6"/>
    </row>
    <row r="104" spans="1:29" x14ac:dyDescent="0.2">
      <c r="A104" s="24">
        <v>39</v>
      </c>
      <c r="B104" s="19" t="str">
        <f t="shared" si="14"/>
        <v/>
      </c>
      <c r="C104" s="19" t="str">
        <f t="shared" si="15"/>
        <v/>
      </c>
      <c r="D104" s="19" t="str">
        <f t="shared" si="16"/>
        <v/>
      </c>
      <c r="E104" s="19" t="str">
        <f t="shared" si="17"/>
        <v/>
      </c>
      <c r="F104" s="19" t="str">
        <f t="shared" si="9"/>
        <v/>
      </c>
      <c r="G104" s="19" t="str">
        <f t="shared" si="10"/>
        <v/>
      </c>
      <c r="H104" s="19" t="str">
        <f t="shared" si="11"/>
        <v/>
      </c>
      <c r="I104" s="19" t="str">
        <f t="shared" si="12"/>
        <v/>
      </c>
      <c r="J104" s="19" t="str">
        <f t="shared" si="13"/>
        <v/>
      </c>
      <c r="K104" s="155"/>
      <c r="L104" s="156"/>
      <c r="M104" s="156"/>
      <c r="N104" s="156"/>
      <c r="O104" s="156"/>
      <c r="P104" s="156"/>
      <c r="Q104" s="156"/>
      <c r="R104" s="156"/>
      <c r="T104" s="6"/>
      <c r="U104" s="7"/>
      <c r="V104" s="7"/>
      <c r="W104" s="7"/>
      <c r="X104" s="7"/>
      <c r="Y104" s="7"/>
      <c r="Z104" s="7"/>
      <c r="AA104" s="7"/>
      <c r="AB104" s="7"/>
      <c r="AC104" s="6"/>
    </row>
    <row r="105" spans="1:29" x14ac:dyDescent="0.2">
      <c r="A105" s="24">
        <v>40</v>
      </c>
      <c r="B105" s="19" t="str">
        <f t="shared" si="14"/>
        <v/>
      </c>
      <c r="C105" s="19" t="str">
        <f t="shared" si="15"/>
        <v/>
      </c>
      <c r="D105" s="19" t="str">
        <f t="shared" si="16"/>
        <v/>
      </c>
      <c r="E105" s="19" t="str">
        <f t="shared" si="17"/>
        <v/>
      </c>
      <c r="F105" s="19" t="str">
        <f t="shared" si="9"/>
        <v/>
      </c>
      <c r="G105" s="19" t="str">
        <f t="shared" si="10"/>
        <v/>
      </c>
      <c r="H105" s="19" t="str">
        <f t="shared" si="11"/>
        <v/>
      </c>
      <c r="I105" s="19" t="str">
        <f t="shared" si="12"/>
        <v/>
      </c>
      <c r="J105" s="19" t="str">
        <f t="shared" si="13"/>
        <v/>
      </c>
      <c r="K105" s="157"/>
      <c r="L105" s="156"/>
      <c r="M105" s="156"/>
      <c r="N105" s="156"/>
      <c r="O105" s="156"/>
      <c r="P105" s="156"/>
      <c r="Q105" s="156"/>
      <c r="R105" s="156"/>
      <c r="T105" s="6"/>
      <c r="U105" s="7"/>
      <c r="V105" s="7"/>
      <c r="W105" s="7"/>
      <c r="X105" s="7"/>
      <c r="Y105" s="7"/>
      <c r="Z105" s="7"/>
      <c r="AA105" s="7"/>
      <c r="AB105" s="7"/>
      <c r="AC105" s="6"/>
    </row>
    <row r="106" spans="1:29" x14ac:dyDescent="0.2">
      <c r="A106" s="24">
        <v>41</v>
      </c>
      <c r="B106" s="19" t="str">
        <f t="shared" ref="B106:B115" si="18">IF((B50&lt;&gt;0)*ISNUMBER(B50),100*(B50/B50),"")</f>
        <v/>
      </c>
      <c r="C106" s="19" t="str">
        <f t="shared" ref="C106:C115" si="19">IF((B50&lt;&gt;0)*ISNUMBER(C50),100*(C50/B50),"")</f>
        <v/>
      </c>
      <c r="D106" s="19" t="str">
        <f t="shared" ref="D106:D115" si="20">IF((B50&lt;&gt;0)*ISNUMBER(D50),100*(D50/B50),"")</f>
        <v/>
      </c>
      <c r="E106" s="19" t="str">
        <f t="shared" ref="E106:E115" si="21">IF((B50&lt;&gt;0)*ISNUMBER(E50),100*(E50/B50),"")</f>
        <v/>
      </c>
      <c r="F106" s="19" t="str">
        <f t="shared" ref="F106:F115" si="22">IF((B50&lt;&gt;0)*ISNUMBER(F50),100*(F50/B50),"")</f>
        <v/>
      </c>
      <c r="G106" s="19" t="str">
        <f t="shared" ref="G106:G115" si="23">IF((B50&lt;&gt;0)*ISNUMBER(G50),100*(G50/B50),"")</f>
        <v/>
      </c>
      <c r="H106" s="19" t="str">
        <f t="shared" ref="H106:H115" si="24">IF((B50&lt;&gt;0)*ISNUMBER(H50),100*(H50/B50),"")</f>
        <v/>
      </c>
      <c r="I106" s="19" t="str">
        <f t="shared" ref="I106:I115" si="25">IF((B50&lt;&gt;0)*ISNUMBER(I50),100*(I50/B50),"")</f>
        <v/>
      </c>
      <c r="J106" s="19" t="str">
        <f t="shared" ref="J106:J115" si="26">IF((B50&lt;&gt;0)*ISNUMBER(J50),100*(J50/B50),"")</f>
        <v/>
      </c>
      <c r="K106" s="157"/>
      <c r="L106" s="156"/>
      <c r="M106" s="156"/>
      <c r="N106" s="156"/>
      <c r="O106" s="156"/>
      <c r="P106" s="156"/>
      <c r="Q106" s="156"/>
      <c r="R106" s="156"/>
      <c r="T106" s="6"/>
      <c r="U106" s="7"/>
      <c r="V106" s="7"/>
      <c r="W106" s="7"/>
      <c r="X106" s="7"/>
      <c r="Y106" s="7"/>
      <c r="Z106" s="7"/>
      <c r="AA106" s="7"/>
      <c r="AB106" s="7"/>
      <c r="AC106" s="6"/>
    </row>
    <row r="107" spans="1:29" x14ac:dyDescent="0.2">
      <c r="A107" s="24">
        <v>42</v>
      </c>
      <c r="B107" s="19" t="str">
        <f t="shared" si="18"/>
        <v/>
      </c>
      <c r="C107" s="19" t="str">
        <f t="shared" si="19"/>
        <v/>
      </c>
      <c r="D107" s="19" t="str">
        <f t="shared" si="20"/>
        <v/>
      </c>
      <c r="E107" s="19" t="str">
        <f t="shared" si="21"/>
        <v/>
      </c>
      <c r="F107" s="19" t="str">
        <f t="shared" si="22"/>
        <v/>
      </c>
      <c r="G107" s="19" t="str">
        <f t="shared" si="23"/>
        <v/>
      </c>
      <c r="H107" s="19" t="str">
        <f t="shared" si="24"/>
        <v/>
      </c>
      <c r="I107" s="19" t="str">
        <f t="shared" si="25"/>
        <v/>
      </c>
      <c r="J107" s="19" t="str">
        <f t="shared" si="26"/>
        <v/>
      </c>
      <c r="K107" s="157"/>
      <c r="L107" s="156"/>
      <c r="M107" s="156"/>
      <c r="N107" s="156"/>
      <c r="O107" s="156"/>
      <c r="P107" s="156"/>
      <c r="Q107" s="156"/>
      <c r="R107" s="156"/>
      <c r="T107" s="6"/>
      <c r="U107" s="7"/>
      <c r="V107" s="7"/>
      <c r="W107" s="7"/>
      <c r="X107" s="7"/>
      <c r="Y107" s="7"/>
      <c r="Z107" s="7"/>
      <c r="AA107" s="7"/>
      <c r="AB107" s="7"/>
      <c r="AC107" s="6"/>
    </row>
    <row r="108" spans="1:29" x14ac:dyDescent="0.2">
      <c r="A108" s="24">
        <v>43</v>
      </c>
      <c r="B108" s="19" t="str">
        <f t="shared" si="18"/>
        <v/>
      </c>
      <c r="C108" s="19" t="str">
        <f t="shared" si="19"/>
        <v/>
      </c>
      <c r="D108" s="19" t="str">
        <f t="shared" si="20"/>
        <v/>
      </c>
      <c r="E108" s="19" t="str">
        <f t="shared" si="21"/>
        <v/>
      </c>
      <c r="F108" s="19" t="str">
        <f t="shared" si="22"/>
        <v/>
      </c>
      <c r="G108" s="19" t="str">
        <f t="shared" si="23"/>
        <v/>
      </c>
      <c r="H108" s="19" t="str">
        <f t="shared" si="24"/>
        <v/>
      </c>
      <c r="I108" s="19" t="str">
        <f t="shared" si="25"/>
        <v/>
      </c>
      <c r="J108" s="19" t="str">
        <f t="shared" si="26"/>
        <v/>
      </c>
      <c r="K108" s="157"/>
      <c r="L108" s="156"/>
      <c r="M108" s="156"/>
      <c r="N108" s="156"/>
      <c r="O108" s="156"/>
      <c r="P108" s="156"/>
      <c r="Q108" s="156"/>
      <c r="R108" s="156"/>
      <c r="T108" s="6"/>
      <c r="U108" s="7"/>
      <c r="V108" s="7"/>
      <c r="W108" s="7"/>
      <c r="X108" s="7"/>
      <c r="Y108" s="7"/>
      <c r="Z108" s="7"/>
      <c r="AA108" s="7"/>
      <c r="AB108" s="7"/>
      <c r="AC108" s="6"/>
    </row>
    <row r="109" spans="1:29" x14ac:dyDescent="0.2">
      <c r="A109" s="24">
        <v>44</v>
      </c>
      <c r="B109" s="19" t="str">
        <f t="shared" si="18"/>
        <v/>
      </c>
      <c r="C109" s="19" t="str">
        <f t="shared" si="19"/>
        <v/>
      </c>
      <c r="D109" s="19" t="str">
        <f t="shared" si="20"/>
        <v/>
      </c>
      <c r="E109" s="19" t="str">
        <f t="shared" si="21"/>
        <v/>
      </c>
      <c r="F109" s="19" t="str">
        <f t="shared" si="22"/>
        <v/>
      </c>
      <c r="G109" s="19" t="str">
        <f t="shared" si="23"/>
        <v/>
      </c>
      <c r="H109" s="19" t="str">
        <f t="shared" si="24"/>
        <v/>
      </c>
      <c r="I109" s="19" t="str">
        <f t="shared" si="25"/>
        <v/>
      </c>
      <c r="J109" s="19" t="str">
        <f t="shared" si="26"/>
        <v/>
      </c>
      <c r="K109" s="38"/>
      <c r="L109" s="37"/>
      <c r="M109" s="37"/>
      <c r="N109" s="37"/>
      <c r="O109" s="37"/>
      <c r="P109" s="37"/>
      <c r="Q109" s="37"/>
      <c r="R109" s="37"/>
      <c r="T109" s="6"/>
      <c r="U109" s="7"/>
      <c r="V109" s="7"/>
      <c r="W109" s="7"/>
      <c r="X109" s="7"/>
      <c r="Y109" s="7"/>
      <c r="Z109" s="7"/>
      <c r="AA109" s="7"/>
      <c r="AB109" s="7"/>
      <c r="AC109" s="6"/>
    </row>
    <row r="110" spans="1:29" x14ac:dyDescent="0.2">
      <c r="A110" s="24">
        <v>45</v>
      </c>
      <c r="B110" s="19" t="str">
        <f t="shared" si="18"/>
        <v/>
      </c>
      <c r="C110" s="19" t="str">
        <f t="shared" si="19"/>
        <v/>
      </c>
      <c r="D110" s="19" t="str">
        <f t="shared" si="20"/>
        <v/>
      </c>
      <c r="E110" s="19" t="str">
        <f t="shared" si="21"/>
        <v/>
      </c>
      <c r="F110" s="19" t="str">
        <f t="shared" si="22"/>
        <v/>
      </c>
      <c r="G110" s="19" t="str">
        <f t="shared" si="23"/>
        <v/>
      </c>
      <c r="H110" s="19" t="str">
        <f t="shared" si="24"/>
        <v/>
      </c>
      <c r="I110" s="19" t="str">
        <f t="shared" si="25"/>
        <v/>
      </c>
      <c r="J110" s="19" t="str">
        <f t="shared" si="26"/>
        <v/>
      </c>
      <c r="K110" s="38"/>
      <c r="L110" s="37"/>
      <c r="M110" s="37"/>
      <c r="N110" s="37"/>
      <c r="O110" s="37"/>
      <c r="P110" s="37"/>
      <c r="Q110" s="37"/>
      <c r="R110" s="37"/>
      <c r="T110" s="6"/>
      <c r="U110" s="7"/>
      <c r="V110" s="7"/>
      <c r="W110" s="7"/>
      <c r="X110" s="7"/>
      <c r="Y110" s="7"/>
      <c r="Z110" s="7"/>
      <c r="AA110" s="7"/>
      <c r="AB110" s="7"/>
      <c r="AC110" s="6"/>
    </row>
    <row r="111" spans="1:29" x14ac:dyDescent="0.2">
      <c r="A111" s="24">
        <v>46</v>
      </c>
      <c r="B111" s="19" t="str">
        <f t="shared" si="18"/>
        <v/>
      </c>
      <c r="C111" s="19" t="str">
        <f t="shared" si="19"/>
        <v/>
      </c>
      <c r="D111" s="19" t="str">
        <f t="shared" si="20"/>
        <v/>
      </c>
      <c r="E111" s="19" t="str">
        <f t="shared" si="21"/>
        <v/>
      </c>
      <c r="F111" s="19" t="str">
        <f t="shared" si="22"/>
        <v/>
      </c>
      <c r="G111" s="19" t="str">
        <f t="shared" si="23"/>
        <v/>
      </c>
      <c r="H111" s="19" t="str">
        <f t="shared" si="24"/>
        <v/>
      </c>
      <c r="I111" s="19" t="str">
        <f t="shared" si="25"/>
        <v/>
      </c>
      <c r="J111" s="19" t="str">
        <f t="shared" si="26"/>
        <v/>
      </c>
      <c r="K111" s="38"/>
      <c r="L111" s="37"/>
      <c r="M111" s="37"/>
      <c r="N111" s="37"/>
      <c r="O111" s="37"/>
      <c r="P111" s="37"/>
      <c r="Q111" s="37"/>
      <c r="R111" s="37"/>
      <c r="T111" s="6"/>
      <c r="U111" s="7"/>
      <c r="V111" s="7"/>
      <c r="W111" s="7"/>
      <c r="X111" s="7"/>
      <c r="Y111" s="7"/>
      <c r="Z111" s="7"/>
      <c r="AA111" s="7"/>
      <c r="AB111" s="7"/>
      <c r="AC111" s="6"/>
    </row>
    <row r="112" spans="1:29" x14ac:dyDescent="0.2">
      <c r="A112" s="24">
        <v>47</v>
      </c>
      <c r="B112" s="19" t="str">
        <f t="shared" si="18"/>
        <v/>
      </c>
      <c r="C112" s="19" t="str">
        <f t="shared" si="19"/>
        <v/>
      </c>
      <c r="D112" s="19" t="str">
        <f t="shared" si="20"/>
        <v/>
      </c>
      <c r="E112" s="19" t="str">
        <f t="shared" si="21"/>
        <v/>
      </c>
      <c r="F112" s="19" t="str">
        <f t="shared" si="22"/>
        <v/>
      </c>
      <c r="G112" s="19" t="str">
        <f t="shared" si="23"/>
        <v/>
      </c>
      <c r="H112" s="19" t="str">
        <f t="shared" si="24"/>
        <v/>
      </c>
      <c r="I112" s="19" t="str">
        <f t="shared" si="25"/>
        <v/>
      </c>
      <c r="J112" s="19" t="str">
        <f t="shared" si="26"/>
        <v/>
      </c>
      <c r="K112" s="38"/>
      <c r="L112" s="37"/>
      <c r="M112" s="37"/>
      <c r="N112" s="37"/>
      <c r="O112" s="37"/>
      <c r="P112" s="37"/>
      <c r="Q112" s="37"/>
      <c r="R112" s="37"/>
      <c r="T112" s="6"/>
      <c r="U112" s="7"/>
      <c r="V112" s="7"/>
      <c r="W112" s="7"/>
      <c r="X112" s="7"/>
      <c r="Y112" s="7"/>
      <c r="Z112" s="7"/>
      <c r="AA112" s="7"/>
      <c r="AB112" s="7"/>
      <c r="AC112" s="6"/>
    </row>
    <row r="113" spans="1:29" x14ac:dyDescent="0.2">
      <c r="A113" s="24">
        <v>48</v>
      </c>
      <c r="B113" s="19" t="str">
        <f t="shared" si="18"/>
        <v/>
      </c>
      <c r="C113" s="19" t="str">
        <f t="shared" si="19"/>
        <v/>
      </c>
      <c r="D113" s="19" t="str">
        <f t="shared" si="20"/>
        <v/>
      </c>
      <c r="E113" s="19" t="str">
        <f t="shared" si="21"/>
        <v/>
      </c>
      <c r="F113" s="19" t="str">
        <f t="shared" si="22"/>
        <v/>
      </c>
      <c r="G113" s="19" t="str">
        <f t="shared" si="23"/>
        <v/>
      </c>
      <c r="H113" s="19" t="str">
        <f t="shared" si="24"/>
        <v/>
      </c>
      <c r="I113" s="19" t="str">
        <f t="shared" si="25"/>
        <v/>
      </c>
      <c r="J113" s="19" t="str">
        <f t="shared" si="26"/>
        <v/>
      </c>
      <c r="K113" s="17"/>
      <c r="L113" s="10"/>
      <c r="M113" s="10"/>
      <c r="N113" s="10"/>
      <c r="O113" s="10"/>
      <c r="P113" s="10"/>
      <c r="Q113" s="10"/>
      <c r="R113" s="10"/>
      <c r="T113" s="6"/>
      <c r="U113" s="7"/>
      <c r="V113" s="7"/>
      <c r="W113" s="7"/>
      <c r="X113" s="7"/>
      <c r="Y113" s="7"/>
      <c r="Z113" s="7"/>
      <c r="AA113" s="7"/>
      <c r="AB113" s="7"/>
      <c r="AC113" s="6"/>
    </row>
    <row r="114" spans="1:29" x14ac:dyDescent="0.2">
      <c r="A114" s="24">
        <v>49</v>
      </c>
      <c r="B114" s="19" t="str">
        <f t="shared" si="18"/>
        <v/>
      </c>
      <c r="C114" s="19" t="str">
        <f t="shared" si="19"/>
        <v/>
      </c>
      <c r="D114" s="19" t="str">
        <f t="shared" si="20"/>
        <v/>
      </c>
      <c r="E114" s="19" t="str">
        <f t="shared" si="21"/>
        <v/>
      </c>
      <c r="F114" s="19" t="str">
        <f t="shared" si="22"/>
        <v/>
      </c>
      <c r="G114" s="19" t="str">
        <f t="shared" si="23"/>
        <v/>
      </c>
      <c r="H114" s="19" t="str">
        <f t="shared" si="24"/>
        <v/>
      </c>
      <c r="I114" s="19" t="str">
        <f t="shared" si="25"/>
        <v/>
      </c>
      <c r="J114" s="19" t="str">
        <f t="shared" si="26"/>
        <v/>
      </c>
      <c r="K114" s="17"/>
      <c r="L114" s="10"/>
      <c r="M114" s="10"/>
      <c r="N114" s="10"/>
      <c r="O114" s="10"/>
      <c r="P114" s="10"/>
      <c r="Q114" s="10"/>
      <c r="R114" s="10"/>
      <c r="T114" s="6"/>
      <c r="U114" s="7"/>
      <c r="V114" s="7"/>
      <c r="W114" s="7"/>
      <c r="X114" s="7"/>
      <c r="Y114" s="7"/>
      <c r="Z114" s="7"/>
      <c r="AA114" s="7"/>
      <c r="AB114" s="7"/>
      <c r="AC114" s="6"/>
    </row>
    <row r="115" spans="1:29" ht="13.5" thickBot="1" x14ac:dyDescent="0.25">
      <c r="A115" s="25">
        <v>50</v>
      </c>
      <c r="B115" s="26" t="str">
        <f t="shared" si="18"/>
        <v/>
      </c>
      <c r="C115" s="27" t="str">
        <f t="shared" si="19"/>
        <v/>
      </c>
      <c r="D115" s="27" t="str">
        <f t="shared" si="20"/>
        <v/>
      </c>
      <c r="E115" s="27" t="str">
        <f t="shared" si="21"/>
        <v/>
      </c>
      <c r="F115" s="27" t="str">
        <f t="shared" si="22"/>
        <v/>
      </c>
      <c r="G115" s="27" t="str">
        <f t="shared" si="23"/>
        <v/>
      </c>
      <c r="H115" s="27" t="str">
        <f t="shared" si="24"/>
        <v/>
      </c>
      <c r="I115" s="27" t="str">
        <f t="shared" si="25"/>
        <v/>
      </c>
      <c r="J115" s="28" t="str">
        <f t="shared" si="26"/>
        <v/>
      </c>
      <c r="K115" s="17"/>
      <c r="L115" s="10"/>
      <c r="M115" s="10"/>
      <c r="N115" s="10"/>
      <c r="O115" s="10"/>
      <c r="P115" s="10"/>
      <c r="Q115" s="10"/>
      <c r="R115" s="10"/>
      <c r="T115" s="6"/>
      <c r="U115" s="7"/>
      <c r="V115" s="7"/>
      <c r="W115" s="7"/>
      <c r="X115" s="7"/>
      <c r="Y115" s="7"/>
      <c r="Z115" s="7"/>
      <c r="AA115" s="7"/>
      <c r="AB115" s="7"/>
      <c r="AC115" s="6"/>
    </row>
    <row r="116" spans="1:29" x14ac:dyDescent="0.2">
      <c r="A116" s="29" t="s">
        <v>7</v>
      </c>
      <c r="B116" s="20">
        <f t="shared" ref="B116:H116" si="27">IF(B117&gt;0,AVERAGE(B66:B115),"")</f>
        <v>100</v>
      </c>
      <c r="C116" s="20">
        <f t="shared" si="27"/>
        <v>97.707018336804538</v>
      </c>
      <c r="D116" s="20">
        <f t="shared" si="27"/>
        <v>101.58630650866559</v>
      </c>
      <c r="E116" s="20">
        <f t="shared" si="27"/>
        <v>101.16755084701011</v>
      </c>
      <c r="F116" s="20" t="str">
        <f t="shared" si="27"/>
        <v/>
      </c>
      <c r="G116" s="20" t="str">
        <f t="shared" si="27"/>
        <v/>
      </c>
      <c r="H116" s="20" t="str">
        <f t="shared" si="27"/>
        <v/>
      </c>
      <c r="I116" s="20" t="str">
        <f>IF(I117&gt;0,AVERAGE(I66:I115),"")</f>
        <v/>
      </c>
      <c r="J116" s="20" t="str">
        <f>IF(J117&gt;0,AVERAGE(J66:J115),"")</f>
        <v/>
      </c>
      <c r="K116" s="155" t="s">
        <v>29</v>
      </c>
      <c r="L116" s="156"/>
      <c r="M116" s="156"/>
      <c r="N116" s="156"/>
      <c r="O116" s="156"/>
      <c r="P116" s="156"/>
      <c r="Q116" s="156"/>
      <c r="R116" s="15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x14ac:dyDescent="0.2">
      <c r="A117" s="30" t="s">
        <v>8</v>
      </c>
      <c r="B117" s="20">
        <f>COUNT(B66:B115)</f>
        <v>10</v>
      </c>
      <c r="C117" s="20">
        <f t="shared" ref="C117:J117" si="28">COUNT(C66:C115)</f>
        <v>10</v>
      </c>
      <c r="D117" s="20">
        <f t="shared" si="28"/>
        <v>10</v>
      </c>
      <c r="E117" s="20">
        <f t="shared" si="28"/>
        <v>10</v>
      </c>
      <c r="F117" s="20">
        <f t="shared" si="28"/>
        <v>0</v>
      </c>
      <c r="G117" s="20">
        <f t="shared" si="28"/>
        <v>0</v>
      </c>
      <c r="H117" s="20">
        <f t="shared" si="28"/>
        <v>0</v>
      </c>
      <c r="I117" s="20">
        <f t="shared" si="28"/>
        <v>0</v>
      </c>
      <c r="J117" s="20">
        <f t="shared" si="28"/>
        <v>0</v>
      </c>
      <c r="K117" s="157"/>
      <c r="L117" s="156"/>
      <c r="M117" s="156"/>
      <c r="N117" s="156"/>
      <c r="O117" s="156"/>
      <c r="P117" s="156"/>
      <c r="Q117" s="156"/>
      <c r="R117" s="15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x14ac:dyDescent="0.2">
      <c r="A118" s="30" t="s">
        <v>9</v>
      </c>
      <c r="B118" s="20">
        <f>IF(B117&gt;0,STDEV(B66:B115),"")</f>
        <v>0</v>
      </c>
      <c r="C118" s="20">
        <f t="shared" ref="C118:H118" si="29">IF(C117&gt;0,STDEV(C66:C115),"")</f>
        <v>7.2880001120323694</v>
      </c>
      <c r="D118" s="20">
        <f t="shared" si="29"/>
        <v>4.1720221155764783</v>
      </c>
      <c r="E118" s="20">
        <f t="shared" si="29"/>
        <v>4.0441246411681178</v>
      </c>
      <c r="F118" s="20" t="str">
        <f t="shared" si="29"/>
        <v/>
      </c>
      <c r="G118" s="20" t="str">
        <f t="shared" si="29"/>
        <v/>
      </c>
      <c r="H118" s="20" t="str">
        <f t="shared" si="29"/>
        <v/>
      </c>
      <c r="I118" s="20" t="str">
        <f>IF(I117&gt;0,STDEV(I66:I115),"")</f>
        <v/>
      </c>
      <c r="J118" s="20" t="str">
        <f>IF(J117&gt;0,STDEV(J66:J115),"")</f>
        <v/>
      </c>
      <c r="K118" s="157"/>
      <c r="L118" s="156"/>
      <c r="M118" s="156"/>
      <c r="N118" s="156"/>
      <c r="O118" s="156"/>
      <c r="P118" s="156"/>
      <c r="Q118" s="156"/>
      <c r="R118" s="15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x14ac:dyDescent="0.2">
      <c r="A119" s="30" t="s">
        <v>10</v>
      </c>
      <c r="B119" s="20">
        <f>IF(B117&gt;0,B118/SQRT(B117),"")</f>
        <v>0</v>
      </c>
      <c r="C119" s="20">
        <f t="shared" ref="C119:H119" si="30">IF(C117&gt;0,C118/SQRT(C117),"")</f>
        <v>2.3046679941584607</v>
      </c>
      <c r="D119" s="20">
        <f t="shared" si="30"/>
        <v>1.3193092333815917</v>
      </c>
      <c r="E119" s="20">
        <f t="shared" si="30"/>
        <v>1.2788645007702402</v>
      </c>
      <c r="F119" s="20" t="str">
        <f t="shared" si="30"/>
        <v/>
      </c>
      <c r="G119" s="20" t="str">
        <f t="shared" si="30"/>
        <v/>
      </c>
      <c r="H119" s="20" t="str">
        <f t="shared" si="30"/>
        <v/>
      </c>
      <c r="I119" s="20" t="str">
        <f>IF(I117&gt;0,I118/SQRT(I117),"")</f>
        <v/>
      </c>
      <c r="J119" s="20" t="str">
        <f>IF(J117&gt;0,J118/SQRT(J117),"")</f>
        <v/>
      </c>
      <c r="K119" s="157"/>
      <c r="L119" s="156"/>
      <c r="M119" s="156"/>
      <c r="N119" s="156"/>
      <c r="O119" s="156"/>
      <c r="P119" s="156"/>
      <c r="Q119" s="156"/>
      <c r="R119" s="156"/>
    </row>
    <row r="120" spans="1:29" x14ac:dyDescent="0.2">
      <c r="A120" s="30" t="s">
        <v>15</v>
      </c>
      <c r="B120" s="20">
        <f t="shared" ref="B120:J120" si="31">IF(B117&gt;2,TINV(0.1,B117-1),"")</f>
        <v>1.8331129326562374</v>
      </c>
      <c r="C120" s="20">
        <f t="shared" si="31"/>
        <v>1.8331129326562374</v>
      </c>
      <c r="D120" s="20">
        <f t="shared" si="31"/>
        <v>1.8331129326562374</v>
      </c>
      <c r="E120" s="20">
        <f t="shared" si="31"/>
        <v>1.8331129326562374</v>
      </c>
      <c r="F120" s="20" t="str">
        <f t="shared" si="31"/>
        <v/>
      </c>
      <c r="G120" s="20" t="str">
        <f t="shared" si="31"/>
        <v/>
      </c>
      <c r="H120" s="20" t="str">
        <f t="shared" si="31"/>
        <v/>
      </c>
      <c r="I120" s="20" t="str">
        <f t="shared" si="31"/>
        <v/>
      </c>
      <c r="J120" s="20" t="str">
        <f t="shared" si="31"/>
        <v/>
      </c>
      <c r="K120" s="157"/>
      <c r="L120" s="156"/>
      <c r="M120" s="156"/>
      <c r="N120" s="156"/>
      <c r="O120" s="156"/>
      <c r="P120" s="156"/>
      <c r="Q120" s="156"/>
      <c r="R120" s="156"/>
    </row>
    <row r="121" spans="1:29" x14ac:dyDescent="0.2">
      <c r="A121" s="30" t="s">
        <v>14</v>
      </c>
      <c r="B121" s="20">
        <f>IF(B117&gt;2,B120*B119,"")</f>
        <v>0</v>
      </c>
      <c r="C121" s="20">
        <f t="shared" ref="C121:H121" si="32">IF(C117&gt;2,C120*C119,"")</f>
        <v>4.2247167055707839</v>
      </c>
      <c r="D121" s="20">
        <f t="shared" si="32"/>
        <v>2.418442817884582</v>
      </c>
      <c r="E121" s="20">
        <f t="shared" si="32"/>
        <v>2.3443030554768898</v>
      </c>
      <c r="F121" s="20" t="str">
        <f t="shared" si="32"/>
        <v/>
      </c>
      <c r="G121" s="20" t="str">
        <f t="shared" si="32"/>
        <v/>
      </c>
      <c r="H121" s="20" t="str">
        <f t="shared" si="32"/>
        <v/>
      </c>
      <c r="I121" s="20" t="str">
        <f>IF(I117&gt;2,I120*I119,"")</f>
        <v/>
      </c>
      <c r="J121" s="20" t="str">
        <f>IF(J117&gt;2,J120*J119,"")</f>
        <v/>
      </c>
      <c r="K121" s="17"/>
      <c r="L121" s="10"/>
      <c r="M121" s="10"/>
      <c r="N121" s="10"/>
      <c r="O121" s="10"/>
      <c r="P121" s="10"/>
      <c r="Q121" s="10"/>
      <c r="R121" s="10"/>
    </row>
    <row r="122" spans="1:29" x14ac:dyDescent="0.2">
      <c r="A122" s="30" t="s">
        <v>16</v>
      </c>
      <c r="B122" s="20">
        <f>IF(B117&gt;0,MIN(B66:B115),"")</f>
        <v>100</v>
      </c>
      <c r="C122" s="20">
        <f t="shared" ref="C122:J122" si="33">IF(C117&gt;0,MIN(C66:C115),"")</f>
        <v>80.676006341106643</v>
      </c>
      <c r="D122" s="20">
        <f t="shared" si="33"/>
        <v>96.804533239864483</v>
      </c>
      <c r="E122" s="20">
        <f t="shared" si="33"/>
        <v>93.772636990302615</v>
      </c>
      <c r="F122" s="20" t="str">
        <f t="shared" si="33"/>
        <v/>
      </c>
      <c r="G122" s="20" t="str">
        <f t="shared" si="33"/>
        <v/>
      </c>
      <c r="H122" s="20" t="str">
        <f t="shared" si="33"/>
        <v/>
      </c>
      <c r="I122" s="20" t="str">
        <f t="shared" si="33"/>
        <v/>
      </c>
      <c r="J122" s="20" t="str">
        <f t="shared" si="33"/>
        <v/>
      </c>
      <c r="K122" s="17"/>
      <c r="L122" s="10"/>
      <c r="M122" s="10"/>
      <c r="N122" s="10"/>
      <c r="O122" s="10"/>
      <c r="P122" s="10"/>
      <c r="Q122" s="10"/>
      <c r="R122" s="10"/>
    </row>
    <row r="123" spans="1:29" ht="13.5" thickBot="1" x14ac:dyDescent="0.25">
      <c r="A123" s="30" t="s">
        <v>17</v>
      </c>
      <c r="B123" s="20">
        <f>IF(B117&gt;0,MAX(B66:B115),"")</f>
        <v>100</v>
      </c>
      <c r="C123" s="20">
        <f t="shared" ref="C123:J123" si="34">IF(C117&gt;0,MAX(C66:C115),"")</f>
        <v>105.69314198675011</v>
      </c>
      <c r="D123" s="20">
        <f t="shared" si="34"/>
        <v>109.91947596795728</v>
      </c>
      <c r="E123" s="20">
        <f t="shared" si="34"/>
        <v>108.52386515353804</v>
      </c>
      <c r="F123" s="20" t="str">
        <f t="shared" si="34"/>
        <v/>
      </c>
      <c r="G123" s="20" t="str">
        <f t="shared" si="34"/>
        <v/>
      </c>
      <c r="H123" s="20" t="str">
        <f t="shared" si="34"/>
        <v/>
      </c>
      <c r="I123" s="20" t="str">
        <f t="shared" si="34"/>
        <v/>
      </c>
      <c r="J123" s="31" t="str">
        <f t="shared" si="34"/>
        <v/>
      </c>
      <c r="K123" s="17"/>
      <c r="L123" s="10"/>
      <c r="M123" s="10"/>
      <c r="N123" s="10"/>
      <c r="O123" s="10"/>
      <c r="P123" s="10"/>
      <c r="Q123" s="10"/>
      <c r="R123" s="10"/>
    </row>
    <row r="124" spans="1:29" x14ac:dyDescent="0.2">
      <c r="A124" s="29" t="s">
        <v>18</v>
      </c>
      <c r="B124" s="32">
        <f>100-B5</f>
        <v>90</v>
      </c>
      <c r="C124" s="32">
        <f>100-B5</f>
        <v>90</v>
      </c>
      <c r="D124" s="32">
        <f>100-B5</f>
        <v>90</v>
      </c>
      <c r="E124" s="32">
        <f>100-B5</f>
        <v>90</v>
      </c>
      <c r="F124" s="32">
        <f>100-B5</f>
        <v>90</v>
      </c>
      <c r="G124" s="32">
        <f>100-B5</f>
        <v>90</v>
      </c>
      <c r="H124" s="32">
        <f>100-B5</f>
        <v>90</v>
      </c>
      <c r="I124" s="32">
        <f>100-B5</f>
        <v>90</v>
      </c>
      <c r="J124" s="32">
        <f>100-B5</f>
        <v>90</v>
      </c>
      <c r="K124" s="17"/>
      <c r="L124" s="10"/>
      <c r="M124" s="10"/>
      <c r="N124" s="10"/>
      <c r="O124" s="10"/>
      <c r="P124" s="10"/>
      <c r="Q124" s="10"/>
      <c r="R124" s="10"/>
    </row>
    <row r="125" spans="1:29" x14ac:dyDescent="0.2">
      <c r="A125" s="30" t="s">
        <v>19</v>
      </c>
      <c r="B125" s="18">
        <f>100+B5</f>
        <v>110</v>
      </c>
      <c r="C125" s="18">
        <f>100+B5</f>
        <v>110</v>
      </c>
      <c r="D125" s="18">
        <f>100+B5</f>
        <v>110</v>
      </c>
      <c r="E125" s="18">
        <f>100+B5</f>
        <v>110</v>
      </c>
      <c r="F125" s="18">
        <f>100+B5</f>
        <v>110</v>
      </c>
      <c r="G125" s="18">
        <f>100+B5</f>
        <v>110</v>
      </c>
      <c r="H125" s="18">
        <f>100+B5</f>
        <v>110</v>
      </c>
      <c r="I125" s="18">
        <f>100+B5</f>
        <v>110</v>
      </c>
      <c r="J125" s="18">
        <f>100+B5</f>
        <v>110</v>
      </c>
      <c r="K125" s="17"/>
      <c r="L125" s="10"/>
      <c r="M125" s="10"/>
      <c r="N125" s="10"/>
      <c r="O125" s="10"/>
      <c r="P125" s="10"/>
      <c r="Q125" s="10"/>
      <c r="R125" s="10"/>
    </row>
    <row r="126" spans="1:29" x14ac:dyDescent="0.2">
      <c r="A126" s="30" t="s">
        <v>23</v>
      </c>
      <c r="B126" s="18">
        <f>100-E5</f>
        <v>85</v>
      </c>
      <c r="C126" s="18">
        <f>100-E5</f>
        <v>85</v>
      </c>
      <c r="D126" s="18">
        <f>100-E5</f>
        <v>85</v>
      </c>
      <c r="E126" s="18">
        <f>100-E5</f>
        <v>85</v>
      </c>
      <c r="F126" s="18">
        <f>100-E5</f>
        <v>85</v>
      </c>
      <c r="G126" s="18">
        <f>100-E5</f>
        <v>85</v>
      </c>
      <c r="H126" s="18">
        <f>100-E5</f>
        <v>85</v>
      </c>
      <c r="I126" s="18">
        <f>100-E5</f>
        <v>85</v>
      </c>
      <c r="J126" s="33">
        <f>100-E5</f>
        <v>85</v>
      </c>
      <c r="K126" s="10"/>
      <c r="L126" s="10"/>
      <c r="M126" s="10"/>
      <c r="N126" s="10"/>
      <c r="O126" s="10"/>
      <c r="P126" s="10"/>
      <c r="Q126" s="10"/>
      <c r="R126" s="10"/>
    </row>
    <row r="127" spans="1:29" ht="13.5" thickBot="1" x14ac:dyDescent="0.25">
      <c r="A127" s="34" t="s">
        <v>24</v>
      </c>
      <c r="B127" s="35">
        <f>100+E5</f>
        <v>115</v>
      </c>
      <c r="C127" s="35">
        <f>100+E5</f>
        <v>115</v>
      </c>
      <c r="D127" s="35">
        <f>100+E5</f>
        <v>115</v>
      </c>
      <c r="E127" s="35">
        <f>100+E5</f>
        <v>115</v>
      </c>
      <c r="F127" s="35">
        <f>100+E5</f>
        <v>115</v>
      </c>
      <c r="G127" s="35">
        <f>100+E5</f>
        <v>115</v>
      </c>
      <c r="H127" s="35">
        <f>100+E5</f>
        <v>115</v>
      </c>
      <c r="I127" s="35">
        <f>100+E5</f>
        <v>115</v>
      </c>
      <c r="J127" s="31">
        <f>100+E5</f>
        <v>115</v>
      </c>
      <c r="K127" s="11"/>
      <c r="L127" s="10"/>
      <c r="M127" s="10"/>
      <c r="N127" s="10"/>
      <c r="O127" s="10"/>
      <c r="P127" s="10"/>
      <c r="Q127" s="10"/>
      <c r="R127" s="10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  <row r="9826" spans="8:11" x14ac:dyDescent="0.2">
      <c r="H9826" s="2"/>
      <c r="I9826" s="2"/>
      <c r="J9826" s="2"/>
      <c r="K9826" s="2"/>
    </row>
    <row r="9827" spans="8:11" x14ac:dyDescent="0.2">
      <c r="H9827" s="2"/>
      <c r="I9827" s="2"/>
      <c r="J9827" s="2"/>
      <c r="K9827" s="2"/>
    </row>
  </sheetData>
  <sheetProtection selectLockedCells="1"/>
  <mergeCells count="6">
    <mergeCell ref="K116:R120"/>
    <mergeCell ref="K42:R42"/>
    <mergeCell ref="K104:R108"/>
    <mergeCell ref="C3:J3"/>
    <mergeCell ref="B9:J9"/>
    <mergeCell ref="B63:J63"/>
  </mergeCells>
  <phoneticPr fontId="0" type="noConversion"/>
  <conditionalFormatting sqref="C66:J115">
    <cfRule type="cellIs" dxfId="0" priority="1" stopIfTrue="1" operator="notBetween">
      <formula>$C$126</formula>
      <formula>$C$127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workbookViewId="0">
      <selection activeCell="B32" sqref="B32:M39"/>
    </sheetView>
  </sheetViews>
  <sheetFormatPr baseColWidth="10" defaultColWidth="11.42578125" defaultRowHeight="12.75" x14ac:dyDescent="0.2"/>
  <cols>
    <col min="1" max="16384" width="11.42578125" style="40"/>
  </cols>
  <sheetData>
    <row r="1" spans="1:13" x14ac:dyDescent="0.2">
      <c r="A1" s="40" t="s">
        <v>81</v>
      </c>
      <c r="B1" s="40" t="str">
        <f>hiddenSheet!ek_dokumentid</f>
        <v>D54447</v>
      </c>
      <c r="C1" s="40" t="s">
        <v>84</v>
      </c>
      <c r="D1" s="40" t="str">
        <f>hiddenSheet!ek_utgave</f>
        <v>1.00</v>
      </c>
      <c r="E1" s="40" t="s">
        <v>86</v>
      </c>
      <c r="F1" s="40" t="str">
        <f>hiddenSheet!ek_doktittel</f>
        <v>HL - Rapportmal Holdbarhetsforsøk</v>
      </c>
    </row>
    <row r="2" spans="1:13" x14ac:dyDescent="0.2">
      <c r="A2" s="40" t="s">
        <v>83</v>
      </c>
      <c r="B2" s="40" t="str">
        <f>hiddenSheet!ekr_doktittel</f>
        <v>Holdbarhetsforsøk INA2A</v>
      </c>
    </row>
    <row r="4" spans="1:13" ht="13.5" thickBot="1" x14ac:dyDescent="0.25"/>
    <row r="5" spans="1:13" ht="34.5" x14ac:dyDescent="0.45">
      <c r="B5" s="132" t="s">
        <v>77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3" ht="12.75" customHeight="1" x14ac:dyDescent="0.2">
      <c r="B6" s="171" t="s">
        <v>140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3"/>
    </row>
    <row r="7" spans="1:13" x14ac:dyDescent="0.2"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3"/>
    </row>
    <row r="8" spans="1:13" x14ac:dyDescent="0.2">
      <c r="B8" s="171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3"/>
    </row>
    <row r="9" spans="1:13" x14ac:dyDescent="0.2">
      <c r="B9" s="171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3"/>
    </row>
    <row r="10" spans="1:13" x14ac:dyDescent="0.2">
      <c r="B10" s="171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3"/>
    </row>
    <row r="11" spans="1:13" ht="12.75" customHeight="1" x14ac:dyDescent="0.2">
      <c r="B11" s="174" t="s">
        <v>151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6"/>
    </row>
    <row r="12" spans="1:13" x14ac:dyDescent="0.2">
      <c r="B12" s="174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6"/>
    </row>
    <row r="13" spans="1:13" x14ac:dyDescent="0.2">
      <c r="B13" s="17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6"/>
    </row>
    <row r="14" spans="1:13" x14ac:dyDescent="0.2"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6"/>
    </row>
    <row r="15" spans="1:13" x14ac:dyDescent="0.2">
      <c r="B15" s="174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6"/>
    </row>
    <row r="16" spans="1:13" x14ac:dyDescent="0.2">
      <c r="B16" s="174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</row>
    <row r="17" spans="2:13" x14ac:dyDescent="0.2">
      <c r="B17" s="174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</row>
    <row r="18" spans="2:13" x14ac:dyDescent="0.2">
      <c r="B18" s="135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6"/>
    </row>
    <row r="19" spans="2:13" x14ac:dyDescent="0.2">
      <c r="B19" s="177" t="s">
        <v>129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9"/>
    </row>
    <row r="20" spans="2:13" ht="12.75" customHeight="1" x14ac:dyDescent="0.2">
      <c r="B20" s="171" t="s">
        <v>131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</row>
    <row r="21" spans="2:13" x14ac:dyDescent="0.2">
      <c r="B21" s="171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3"/>
    </row>
    <row r="22" spans="2:13" x14ac:dyDescent="0.2"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3"/>
    </row>
    <row r="23" spans="2:13" x14ac:dyDescent="0.2"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3"/>
    </row>
    <row r="24" spans="2:13" x14ac:dyDescent="0.2">
      <c r="B24" s="171" t="s">
        <v>141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3"/>
    </row>
    <row r="25" spans="2:13" x14ac:dyDescent="0.2"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3"/>
    </row>
    <row r="26" spans="2:13" x14ac:dyDescent="0.2"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</row>
    <row r="27" spans="2:13" x14ac:dyDescent="0.2"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3"/>
    </row>
    <row r="28" spans="2:13" x14ac:dyDescent="0.2">
      <c r="B28" s="171" t="s">
        <v>130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3"/>
    </row>
    <row r="29" spans="2:13" x14ac:dyDescent="0.2"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3"/>
    </row>
    <row r="30" spans="2:13" x14ac:dyDescent="0.2"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</row>
    <row r="31" spans="2:13" ht="15" customHeight="1" x14ac:dyDescent="0.2"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3"/>
    </row>
    <row r="32" spans="2:13" ht="12.75" customHeight="1" x14ac:dyDescent="0.2">
      <c r="B32" s="171" t="s">
        <v>142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3"/>
    </row>
    <row r="33" spans="2:13" x14ac:dyDescent="0.2"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3"/>
    </row>
    <row r="34" spans="2:13" x14ac:dyDescent="0.2"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3"/>
    </row>
    <row r="35" spans="2:13" x14ac:dyDescent="0.2"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3"/>
    </row>
    <row r="36" spans="2:13" x14ac:dyDescent="0.2"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3"/>
    </row>
    <row r="37" spans="2:13" x14ac:dyDescent="0.2"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3"/>
    </row>
    <row r="38" spans="2:13" x14ac:dyDescent="0.2"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3"/>
    </row>
    <row r="39" spans="2:13" ht="13.5" thickBot="1" x14ac:dyDescent="0.25"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2"/>
    </row>
    <row r="40" spans="2:13" ht="45" thickBot="1" x14ac:dyDescent="0.6">
      <c r="B40" s="74"/>
    </row>
    <row r="41" spans="2:13" ht="44.25" x14ac:dyDescent="0.55000000000000004">
      <c r="B41" s="75" t="s">
        <v>78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</row>
    <row r="42" spans="2:13" x14ac:dyDescent="0.2">
      <c r="B42" s="168" t="s">
        <v>132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70"/>
    </row>
    <row r="43" spans="2:13" x14ac:dyDescent="0.2">
      <c r="B43" s="168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70"/>
    </row>
    <row r="44" spans="2:13" x14ac:dyDescent="0.2"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70"/>
    </row>
    <row r="45" spans="2:13" x14ac:dyDescent="0.2">
      <c r="B45" s="168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70"/>
    </row>
    <row r="46" spans="2:13" x14ac:dyDescent="0.2">
      <c r="B46" s="69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1"/>
    </row>
    <row r="47" spans="2:13" x14ac:dyDescent="0.2">
      <c r="B47" s="137" t="s">
        <v>133</v>
      </c>
      <c r="C47" s="138"/>
      <c r="D47" s="70"/>
      <c r="E47" s="70"/>
      <c r="F47" s="70"/>
      <c r="G47" s="70"/>
      <c r="H47" s="70"/>
      <c r="I47" s="70"/>
      <c r="J47" s="70"/>
      <c r="K47" s="70"/>
      <c r="L47" s="70"/>
      <c r="M47" s="71"/>
    </row>
    <row r="48" spans="2:13" x14ac:dyDescent="0.2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1"/>
    </row>
    <row r="49" spans="2:13" x14ac:dyDescent="0.2">
      <c r="B49" s="137" t="s">
        <v>134</v>
      </c>
      <c r="C49" s="70"/>
      <c r="D49" s="70"/>
      <c r="E49" s="138" t="s">
        <v>137</v>
      </c>
      <c r="F49" s="70"/>
      <c r="G49" s="70"/>
      <c r="H49" s="70"/>
      <c r="I49" s="70"/>
      <c r="J49" s="70"/>
      <c r="K49" s="70"/>
      <c r="L49" s="70"/>
      <c r="M49" s="71"/>
    </row>
    <row r="50" spans="2:13" x14ac:dyDescent="0.2">
      <c r="B50" s="95" t="s">
        <v>135</v>
      </c>
      <c r="C50" s="70"/>
      <c r="D50" s="70"/>
      <c r="E50" s="139" t="s">
        <v>138</v>
      </c>
      <c r="F50" s="70"/>
      <c r="G50" s="70"/>
      <c r="H50" s="70"/>
      <c r="I50" s="70"/>
      <c r="J50" s="70"/>
      <c r="K50" s="70"/>
      <c r="L50" s="70"/>
      <c r="M50" s="71"/>
    </row>
    <row r="51" spans="2:13" x14ac:dyDescent="0.2">
      <c r="B51" s="95" t="s">
        <v>136</v>
      </c>
      <c r="C51" s="70"/>
      <c r="D51" s="70"/>
      <c r="E51" s="139" t="s">
        <v>139</v>
      </c>
      <c r="F51" s="70"/>
      <c r="G51" s="70"/>
      <c r="H51" s="70"/>
      <c r="I51" s="70"/>
      <c r="J51" s="70"/>
      <c r="K51" s="70"/>
      <c r="L51" s="70"/>
      <c r="M51" s="71"/>
    </row>
    <row r="52" spans="2:13" x14ac:dyDescent="0.2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1"/>
    </row>
    <row r="53" spans="2:13" ht="13.5" thickBot="1" x14ac:dyDescent="0.25">
      <c r="B53" s="140" t="s">
        <v>152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3"/>
    </row>
    <row r="55" spans="2:13" x14ac:dyDescent="0.2">
      <c r="B55" s="40" t="s">
        <v>85</v>
      </c>
    </row>
    <row r="56" spans="2:13" x14ac:dyDescent="0.2">
      <c r="B56" s="40" t="str">
        <f>hiddenSheet!ekr_verifisert</f>
        <v>01.04.2019 - Hege Hoff Skavøy, 01.04.2019 - Jørn Vegard Sagen, 28.03.2019 - Søfteland, Eirik, 22.03.2019 - Torvestad, Astrid, 26.03.2019 - Trude Andersen</v>
      </c>
    </row>
    <row r="59" spans="2:13" x14ac:dyDescent="0.2">
      <c r="B59" s="40" t="s">
        <v>87</v>
      </c>
      <c r="C59" s="40" t="str">
        <f>hiddenSheet!ekr_utgitt</f>
        <v>19.04.2018</v>
      </c>
    </row>
  </sheetData>
  <mergeCells count="8">
    <mergeCell ref="B42:M45"/>
    <mergeCell ref="B20:M23"/>
    <mergeCell ref="B24:M27"/>
    <mergeCell ref="B6:M10"/>
    <mergeCell ref="B11:M17"/>
    <mergeCell ref="B19:M19"/>
    <mergeCell ref="B32:M39"/>
    <mergeCell ref="B28:M31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47" sqref="A47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20</vt:i4>
      </vt:variant>
    </vt:vector>
  </HeadingPairs>
  <TitlesOfParts>
    <vt:vector size="29" baseType="lpstr">
      <vt:lpstr>Forside</vt:lpstr>
      <vt:lpstr>Beskrivelse av forsøket</vt:lpstr>
      <vt:lpstr>hiddenSheet</vt:lpstr>
      <vt:lpstr>Gel ROM</vt:lpstr>
      <vt:lpstr>Fraskilt ROM</vt:lpstr>
      <vt:lpstr>Gel KJØL</vt:lpstr>
      <vt:lpstr>Fraskilt KJØL</vt:lpstr>
      <vt:lpstr>Konklusjon</vt:lpstr>
      <vt:lpstr>Ark2</vt:lpstr>
      <vt:lpstr>hiddenSheet!beskyttet</vt:lpstr>
      <vt:lpstr>hiddenSheet!docver</vt:lpstr>
      <vt:lpstr>hiddenSheet!ek_dbfields</vt:lpstr>
      <vt:lpstr>hiddenSheet!ek_doktittel</vt:lpstr>
      <vt:lpstr>hiddenSheet!ek_dokumentid</vt:lpstr>
      <vt:lpstr>hiddenSheet!ek_endrfields</vt:lpstr>
      <vt:lpstr>hiddenSheet!ek_format</vt:lpstr>
      <vt:lpstr>hiddenSheet!ek_type</vt:lpstr>
      <vt:lpstr>hiddenSheet!ek_utgave</vt:lpstr>
      <vt:lpstr>hiddenSheet!ekr_doktittel</vt:lpstr>
      <vt:lpstr>hiddenSheet!ekr_utgitt</vt:lpstr>
      <vt:lpstr>hiddenSheet!ekr_verifisert</vt:lpstr>
      <vt:lpstr>hiddenSheet!khb</vt:lpstr>
      <vt:lpstr>hiddenSheet!lagre</vt:lpstr>
      <vt:lpstr>hiddenSheet!nyidxd</vt:lpstr>
      <vt:lpstr>hiddenSheet!nyidxr</vt:lpstr>
      <vt:lpstr>hiddenSheet!skitten</vt:lpstr>
      <vt:lpstr>hiddenSheet!tidek_eksref</vt:lpstr>
      <vt:lpstr>hiddenSheet!tidek_referanse</vt:lpstr>
      <vt:lpstr>hiddenSheet!tidek_vedlegg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dc:description>EKR_DokType_x0002_0_x0002_Rapport_x0003_EKR_Doktittel_x0002_0_x0002_Holdbarhetsforsøk INA2A_x0003_EKR_DokumentID_x0002_0_x0002_R13702_x0003_EKR_RefNr_x0002_0_x0002_02.13.5.11.10.1.1-R13702_x0003_EKR_Gradering_x0002_0_x0002_Åpen_x0003_EKR_Signatur_x0002_0_x0002_&lt;skal ikke godkjennes&gt;_x0003_EKR_Verifisert_x0002_0_x0002_01.04.2019 - Hege Hoff Skavøy, 01.04.2019 - Jørn Vegard Sagen, 28.03.2019 - Søfteland, Eirik, 22.03.2019 - Torvestad, Astrid, 26.03.2019 - Trude Andersen_x0003_EKR_Hørt_x0002_0_x0002_21.03.2019 - Søfteland, Eirik, 04.03.2019 - Torvestad, Astrid, 19.03.2019 - Trude Andersen_x0003_EKR_AuditReview_x0002_2_x0002__x0003_EKR_AuditApprove_x0002_2_x0002__x0003_EKR_AuditFinal_x0002_2_x0002__x0003_EKR_Dokeier_x0002_0_x0002_&lt;Ingen&gt;_x0003_EKR_Status_x0002_0_x0002_Utfylt_x0003_EKR_Opprettet_x0002_0_x0002_20.08.2018_x0003_EKR_Endret_x0002_0_x0002_01.04.2019_x0003_EKR_Ibruk_x0002_0_x0002_01.04.2019_x0003_EKR_Rapport_x0002_3_x0002__x0003_EKR_Utgitt_x0002_0_x0002_19.04.2018_x0003_EKR_SkrevetAv_x0002_0_x0002_Marte Grøsvik_x0003_EKR_UText1_x0002_0_x0002_ _x0003_EKR_UText2_x0002_0_x0002_ _x0003_EKR_UText3_x0002_0_x0002_ _x0003_EKR_UText4_x0002_0_x0002_ _x0003_EKR_DokRefnr_x0002_4_x0002_000302130511100101_x0003_EKR_Gradnr_x0002_4_x0002_0_x0003_EKR_Strukt00_x0002_5_x0002__x0005__x0005_HVRHF_x0005_1_x0005_-1_x0004__x0005_02_x0005_Helse Bergen HF_x0005_1_x0005_0_x0004_._x0005_13_x0005_Laboratorieklinikken_x0005_1_x0005_0_x0004_._x0005_5_x0005_Hormonlaboratoriet_x0005_1_x0005_0_x0004_._x0005_11_x0005_Validering/verifisering og endringskontroll_x0005_0_x0005_0_x0004_._x0005_10_x0005_Holdbarhetsforsøk_x0005_0_x0005_0_x0004_._x0005_1_x0005_Prøvemateriale_x0005_0_x0005_0_x0004_._x0005_1_x0005_AS_x0005_0_x0005_0_x0004_ - _x0003_</dc:description>
  <cp:lastModifiedBy>Anne Elisabeth Solsvik</cp:lastModifiedBy>
  <dcterms:created xsi:type="dcterms:W3CDTF">2008-03-18T11:24:40Z</dcterms:created>
  <dcterms:modified xsi:type="dcterms:W3CDTF">2019-09-12T05:29:26Z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_Bedriftsnavn">
    <vt:lpwstr>Helse Bergen</vt:lpwstr>
  </property>
  <property fmtid="{D5CDD505-2E9C-101B-9397-08002B2CF9AE}" pid="3" name="EK_GjelderFra">
    <vt:lpwstr>[]</vt:lpwstr>
  </property>
  <property fmtid="{D5CDD505-2E9C-101B-9397-08002B2CF9AE}" pid="4" name="EK_Opprettet">
    <vt:lpwstr>23.04.2018</vt:lpwstr>
  </property>
  <property fmtid="{D5CDD505-2E9C-101B-9397-08002B2CF9AE}" pid="5" name="EK_Utgitt">
    <vt:lpwstr>[]</vt:lpwstr>
  </property>
  <property fmtid="{D5CDD505-2E9C-101B-9397-08002B2CF9AE}" pid="6" name="EK_IBrukDato">
    <vt:lpwstr>[]</vt:lpwstr>
  </property>
  <property fmtid="{D5CDD505-2E9C-101B-9397-08002B2CF9AE}" pid="7" name="EK_DokumentID">
    <vt:lpwstr>D54447</vt:lpwstr>
  </property>
  <property fmtid="{D5CDD505-2E9C-101B-9397-08002B2CF9AE}" pid="8" name="EK_DokTittel">
    <vt:lpwstr>HL - Rapportmal Holdbarhetsforsøk</vt:lpwstr>
  </property>
  <property fmtid="{D5CDD505-2E9C-101B-9397-08002B2CF9AE}" pid="9" name="EK_DokType">
    <vt:lpwstr>[]</vt:lpwstr>
  </property>
  <property fmtid="{D5CDD505-2E9C-101B-9397-08002B2CF9AE}" pid="10" name="EK_Erstatter">
    <vt:lpwstr>[]</vt:lpwstr>
  </property>
  <property fmtid="{D5CDD505-2E9C-101B-9397-08002B2CF9AE}" pid="11" name="EK_ErstatterD">
    <vt:lpwstr>[]</vt:lpwstr>
  </property>
  <property fmtid="{D5CDD505-2E9C-101B-9397-08002B2CF9AE}" pid="12" name="EK_Signatur">
    <vt:lpwstr>[]</vt:lpwstr>
  </property>
  <property fmtid="{D5CDD505-2E9C-101B-9397-08002B2CF9AE}" pid="13" name="EK_Verifisert">
    <vt:lpwstr>[]</vt:lpwstr>
  </property>
  <property fmtid="{D5CDD505-2E9C-101B-9397-08002B2CF9AE}" pid="14" name="EK_Hørt">
    <vt:lpwstr>[]</vt:lpwstr>
  </property>
  <property fmtid="{D5CDD505-2E9C-101B-9397-08002B2CF9AE}" pid="15" name="EK_Gradering">
    <vt:lpwstr>Åpen</vt:lpwstr>
  </property>
  <property fmtid="{D5CDD505-2E9C-101B-9397-08002B2CF9AE}" pid="16" name="EK_RefNr">
    <vt:lpwstr>02.13.5.11.9.1-03</vt:lpwstr>
  </property>
  <property fmtid="{D5CDD505-2E9C-101B-9397-08002B2CF9AE}" pid="17" name="EK_Revisjon">
    <vt:lpwstr>-</vt:lpwstr>
  </property>
  <property fmtid="{D5CDD505-2E9C-101B-9397-08002B2CF9AE}" pid="18" name="EK_Ansvarlig">
    <vt:lpwstr>&lt;ingen&gt;</vt:lpwstr>
  </property>
  <property fmtid="{D5CDD505-2E9C-101B-9397-08002B2CF9AE}" pid="19" name="EK_SkrevetAv">
    <vt:lpwstr>[]</vt:lpwstr>
  </property>
  <property fmtid="{D5CDD505-2E9C-101B-9397-08002B2CF9AE}" pid="20" name="EK_UText1">
    <vt:lpwstr>[]</vt:lpwstr>
  </property>
  <property fmtid="{D5CDD505-2E9C-101B-9397-08002B2CF9AE}" pid="21" name="EK_UText2">
    <vt:lpwstr>[]</vt:lpwstr>
  </property>
  <property fmtid="{D5CDD505-2E9C-101B-9397-08002B2CF9AE}" pid="22" name="EK_UText3">
    <vt:lpwstr>[]</vt:lpwstr>
  </property>
  <property fmtid="{D5CDD505-2E9C-101B-9397-08002B2CF9AE}" pid="23" name="EK_UText4">
    <vt:lpwstr>[]</vt:lpwstr>
  </property>
  <property fmtid="{D5CDD505-2E9C-101B-9397-08002B2CF9AE}" pid="24" name="EK_Status">
    <vt:lpwstr>Nytt</vt:lpwstr>
  </property>
  <property fmtid="{D5CDD505-2E9C-101B-9397-08002B2CF9AE}" pid="25" name="EK_Stikkord">
    <vt:lpwstr>[]</vt:lpwstr>
  </property>
  <property fmtid="{D5CDD505-2E9C-101B-9397-08002B2CF9AE}" pid="26" name="EK_SuperStikkord">
    <vt:lpwstr>[]</vt:lpwstr>
  </property>
  <property fmtid="{D5CDD505-2E9C-101B-9397-08002B2CF9AE}" pid="27" name="EK_Rapport">
    <vt:lpwstr>[]</vt:lpwstr>
  </property>
  <property fmtid="{D5CDD505-2E9C-101B-9397-08002B2CF9AE}" pid="28" name="EK_EKPrintMerke">
    <vt:lpwstr>Uoffisiell utskrift er kun gyldig på utskriftsdato</vt:lpwstr>
  </property>
  <property fmtid="{D5CDD505-2E9C-101B-9397-08002B2CF9AE}" pid="29" name="EK_Watermark">
    <vt:lpwstr>[]</vt:lpwstr>
  </property>
  <property fmtid="{D5CDD505-2E9C-101B-9397-08002B2CF9AE}" pid="30" name="EK_Utgave">
    <vt:lpwstr>1.00</vt:lpwstr>
  </property>
  <property fmtid="{D5CDD505-2E9C-101B-9397-08002B2CF9AE}" pid="31" name="EK_DL">
    <vt:lpwstr>3</vt:lpwstr>
  </property>
  <property fmtid="{D5CDD505-2E9C-101B-9397-08002B2CF9AE}" pid="32" name="EK_GjelderTil">
    <vt:lpwstr>[]</vt:lpwstr>
  </property>
  <property fmtid="{D5CDD505-2E9C-101B-9397-08002B2CF9AE}" pid="33" name="EK_HRefNr">
    <vt:lpwstr>[]</vt:lpwstr>
  </property>
  <property fmtid="{D5CDD505-2E9C-101B-9397-08002B2CF9AE}" pid="34" name="EK_HbNavn">
    <vt:lpwstr>[]</vt:lpwstr>
  </property>
  <property fmtid="{D5CDD505-2E9C-101B-9397-08002B2CF9AE}" pid="35" name="EKR_DokType">
    <vt:lpwstr>Rapport</vt:lpwstr>
  </property>
  <property fmtid="{D5CDD505-2E9C-101B-9397-08002B2CF9AE}" pid="36" name="EKR_Doktittel">
    <vt:lpwstr>Holdbarhetsforsøk INA2A</vt:lpwstr>
  </property>
  <property fmtid="{D5CDD505-2E9C-101B-9397-08002B2CF9AE}" pid="37" name="EKR_DokumentID">
    <vt:lpwstr>R13702</vt:lpwstr>
  </property>
  <property fmtid="{D5CDD505-2E9C-101B-9397-08002B2CF9AE}" pid="38" name="EKR_RefNr">
    <vt:lpwstr>02.13.5.11.10.1.1-R13702</vt:lpwstr>
  </property>
  <property fmtid="{D5CDD505-2E9C-101B-9397-08002B2CF9AE}" pid="39" name="EKR_Gradering">
    <vt:lpwstr>Åpen</vt:lpwstr>
  </property>
  <property fmtid="{D5CDD505-2E9C-101B-9397-08002B2CF9AE}" pid="40" name="EKR_Signatur">
    <vt:lpwstr>&lt;skal ikke godkjennes&gt;</vt:lpwstr>
  </property>
  <property fmtid="{D5CDD505-2E9C-101B-9397-08002B2CF9AE}" pid="41" name="EKR_Verifisert">
    <vt:lpwstr>01.04.2019 - Hege Hoff Skavøy, 01.04.2019 - Jørn Vegard Sagen, 28.03.2019 - Søfteland, Eirik, 22.03.2019 - Torvestad, Astrid, 26.03.2019 - Trude Andersen</vt:lpwstr>
  </property>
  <property fmtid="{D5CDD505-2E9C-101B-9397-08002B2CF9AE}" pid="42" name="EKR_Hørt">
    <vt:lpwstr>21.03.2019 - Søfteland, Eirik, 04.03.2019 - Torvestad, Astrid, 19.03.2019 - Trude Andersen</vt:lpwstr>
  </property>
  <property fmtid="{D5CDD505-2E9C-101B-9397-08002B2CF9AE}" pid="43" name="EKR_Dokeier">
    <vt:lpwstr>&lt;Ingen&gt;</vt:lpwstr>
  </property>
  <property fmtid="{D5CDD505-2E9C-101B-9397-08002B2CF9AE}" pid="44" name="EKR_Status">
    <vt:lpwstr>Utfylt</vt:lpwstr>
  </property>
  <property fmtid="{D5CDD505-2E9C-101B-9397-08002B2CF9AE}" pid="45" name="EKR_Opprettet">
    <vt:lpwstr>20.08.2018</vt:lpwstr>
  </property>
  <property fmtid="{D5CDD505-2E9C-101B-9397-08002B2CF9AE}" pid="46" name="EKR_Endret">
    <vt:lpwstr>01.04.2019</vt:lpwstr>
  </property>
  <property fmtid="{D5CDD505-2E9C-101B-9397-08002B2CF9AE}" pid="47" name="EKR_Ibruk">
    <vt:lpwstr>01.04.2019</vt:lpwstr>
  </property>
  <property fmtid="{D5CDD505-2E9C-101B-9397-08002B2CF9AE}" pid="48" name="EKR_Rapport">
    <vt:lpwstr>[]</vt:lpwstr>
  </property>
  <property fmtid="{D5CDD505-2E9C-101B-9397-08002B2CF9AE}" pid="49" name="EKR_Utgitt">
    <vt:lpwstr>19.04.2018</vt:lpwstr>
  </property>
  <property fmtid="{D5CDD505-2E9C-101B-9397-08002B2CF9AE}" pid="50" name="EKR_SkrevetAv">
    <vt:lpwstr>Marte Grøsvik</vt:lpwstr>
  </property>
  <property fmtid="{D5CDD505-2E9C-101B-9397-08002B2CF9AE}" pid="51" name="EKR_UText1">
    <vt:lpwstr> </vt:lpwstr>
  </property>
  <property fmtid="{D5CDD505-2E9C-101B-9397-08002B2CF9AE}" pid="52" name="EKR_UText2">
    <vt:lpwstr> </vt:lpwstr>
  </property>
  <property fmtid="{D5CDD505-2E9C-101B-9397-08002B2CF9AE}" pid="53" name="EKR_UText3">
    <vt:lpwstr> </vt:lpwstr>
  </property>
  <property fmtid="{D5CDD505-2E9C-101B-9397-08002B2CF9AE}" pid="54" name="EKR_UText4">
    <vt:lpwstr> </vt:lpwstr>
  </property>
</Properties>
</file>